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calcPr calcId="124519"/>
</workbook>
</file>

<file path=xl/calcChain.xml><?xml version="1.0" encoding="utf-8"?>
<calcChain xmlns="http://schemas.openxmlformats.org/spreadsheetml/2006/main">
  <c r="D20" i="4"/>
  <c r="E35" i="3"/>
  <c r="D3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7"/>
  <c r="J8" i="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7"/>
  <c r="I35"/>
  <c r="J35" s="1"/>
  <c r="G35"/>
  <c r="E35"/>
  <c r="C40" i="4"/>
  <c r="E31"/>
  <c r="E32"/>
  <c r="E34"/>
  <c r="E39"/>
  <c r="E26"/>
  <c r="D40"/>
  <c r="E27"/>
  <c r="E30"/>
  <c r="E35"/>
  <c r="E38"/>
  <c r="E7"/>
  <c r="E10"/>
  <c r="E11"/>
  <c r="E12"/>
  <c r="E14"/>
  <c r="E15"/>
  <c r="E18"/>
  <c r="E19"/>
  <c r="E6"/>
  <c r="C18" i="3"/>
  <c r="C35" s="1"/>
  <c r="G20" i="5"/>
  <c r="G18"/>
  <c r="G17"/>
  <c r="G16"/>
  <c r="G15"/>
  <c r="G14"/>
  <c r="G13"/>
  <c r="G12"/>
  <c r="G11"/>
  <c r="G10"/>
  <c r="G9"/>
  <c r="G8"/>
  <c r="E37" i="4"/>
  <c r="E36"/>
  <c r="E33"/>
  <c r="E29"/>
  <c r="E28"/>
  <c r="E21"/>
  <c r="E17"/>
  <c r="E16"/>
  <c r="E13"/>
  <c r="E9"/>
  <c r="E8"/>
  <c r="C18" i="1"/>
  <c r="B18"/>
  <c r="C16"/>
  <c r="B16"/>
  <c r="G13"/>
  <c r="E13"/>
  <c r="D13"/>
  <c r="G10"/>
  <c r="E10"/>
  <c r="D10"/>
  <c r="G7"/>
  <c r="E7"/>
  <c r="D7"/>
  <c r="B8" s="1"/>
  <c r="E16" l="1"/>
  <c r="D16"/>
  <c r="F35" i="3"/>
  <c r="B11" i="1"/>
  <c r="E18"/>
  <c r="D18"/>
  <c r="E41" i="4"/>
  <c r="E40"/>
  <c r="C20"/>
  <c r="E20" s="1"/>
  <c r="C14" i="1"/>
  <c r="C8"/>
  <c r="C11"/>
  <c r="B14"/>
</calcChain>
</file>

<file path=xl/sharedStrings.xml><?xml version="1.0" encoding="utf-8"?>
<sst xmlns="http://schemas.openxmlformats.org/spreadsheetml/2006/main" count="209" uniqueCount="134">
  <si>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</si>
  <si>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</si>
  <si>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</si>
  <si>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</si>
  <si>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</si>
  <si>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</si>
  <si>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</si>
  <si>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</si>
  <si>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</si>
  <si>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</si>
  <si>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</si>
  <si>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</si>
  <si>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</si>
  <si>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</si>
  <si>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</si>
  <si>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</si>
  <si>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</si>
  <si>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</si>
  <si>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</si>
  <si>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</si>
  <si>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</si>
  <si>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</si>
  <si>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</si>
  <si>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</si>
  <si>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</si>
  <si>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</si>
  <si>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</si>
  <si>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</si>
  <si>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</si>
  <si>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</si>
  <si>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</si>
  <si>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</si>
  <si>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</si>
  <si>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</si>
  <si>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</si>
  <si>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</si>
  <si>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</si>
  <si>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</si>
  <si>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</si>
  <si>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</si>
  <si>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</si>
  <si>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</si>
  <si>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</si>
  <si>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</si>
  <si>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</si>
  <si>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</si>
  <si>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</si>
  <si>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</si>
  <si>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</si>
  <si>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</si>
  <si>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</si>
  <si>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</si>
  <si>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</si>
  <si>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</si>
  <si>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</si>
  <si>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</si>
  <si>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</si>
  <si>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</si>
  <si>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</si>
  <si>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</si>
  <si>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</si>
  <si>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</si>
  <si>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</si>
  <si>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</si>
  <si>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</si>
  <si>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</si>
  <si>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</si>
  <si>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</si>
  <si>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</si>
  <si>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</si>
  <si>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</si>
  <si>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</si>
  <si>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</si>
  <si>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</si>
  <si>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</si>
  <si>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</si>
  <si>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</si>
  <si>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</si>
  <si>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</si>
  <si>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</si>
  <si>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</si>
  <si>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</si>
  <si>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</si>
  <si>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</si>
  <si>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</si>
  <si>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</si>
  <si>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</si>
  <si>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</si>
  <si>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</si>
  <si>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</si>
  <si>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</si>
  <si>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</si>
  <si>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</si>
  <si>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</si>
  <si>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</si>
  <si>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</si>
  <si>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</si>
  <si>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</si>
  <si>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</si>
  <si>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</si>
  <si>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</si>
  <si>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</si>
  <si>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</si>
  <si>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</si>
  <si>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</si>
  <si>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</si>
  <si>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</si>
  <si>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</si>
  <si>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</si>
  <si>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</si>
  <si>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</si>
  <si>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</si>
  <si>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</si>
  <si>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</si>
  <si>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 xml:space="preserve">COMPARISON OF TOTAL EXPORTS OF NTIS  COMMODITIES </t>
  </si>
  <si>
    <t>Quantity Kg</t>
  </si>
  <si>
    <t>Natural Honey</t>
  </si>
  <si>
    <t>-</t>
  </si>
  <si>
    <t>Woolen Products</t>
  </si>
  <si>
    <t>Countries</t>
  </si>
  <si>
    <t>IN THE FIRST FOUR MONTHS OF THE F.Y. 2014/15 AND 2015/16</t>
  </si>
  <si>
    <t>Shrawan -Kartik</t>
  </si>
  <si>
    <t>IN THE  FIRST FOUR MONTHS OF THE F.Y. 2014/15 AND 2015/16</t>
  </si>
  <si>
    <t>Silver</t>
  </si>
  <si>
    <t>( First Four Months Provisional)</t>
  </si>
  <si>
    <t>Shrawan- Kartik</t>
  </si>
  <si>
    <t>Saudi Arabia</t>
  </si>
  <si>
    <t>F.Y. 2013/14 (2070/71) Shrawan-Kartik</t>
  </si>
  <si>
    <t>F.Y. 2014/15 (2071/72) Shrawan-Kartik</t>
  </si>
  <si>
    <t>F.Y. 2015/16 (2072/73) Shrawan-Kartik</t>
  </si>
  <si>
    <t>Percentage Change in First Four Months of F.Y. 2015/16 compared to same period of the previous year</t>
  </si>
  <si>
    <t>Percentage Change in First Four Months of F.Y. 2014/15 compared to same period of the previous year</t>
  </si>
  <si>
    <t>Shrawan - Kartik</t>
  </si>
  <si>
    <t>S.N.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</si>
</sst>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0" fontId="4" fillId="0" borderId="5" xfId="0" applyFont="1" applyBorder="1"/>
    <xf numFmtId="165" fontId="4" fillId="0" borderId="0" xfId="1" applyNumberFormat="1" applyFont="1" applyBorder="1"/>
    <xf numFmtId="166" fontId="4" fillId="0" borderId="6" xfId="1" applyNumberFormat="1" applyFont="1" applyBorder="1"/>
    <xf numFmtId="165" fontId="4" fillId="0" borderId="6" xfId="1" applyNumberFormat="1" applyFont="1" applyBorder="1"/>
    <xf numFmtId="0" fontId="2" fillId="0" borderId="4" xfId="0" applyFont="1" applyBorder="1"/>
    <xf numFmtId="0" fontId="4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0" borderId="12" xfId="1" applyNumberFormat="1" applyFont="1" applyBorder="1"/>
    <xf numFmtId="165" fontId="2" fillId="0" borderId="11" xfId="1" applyNumberFormat="1" applyFont="1" applyBorder="1"/>
    <xf numFmtId="166" fontId="2" fillId="0" borderId="11" xfId="1" applyNumberFormat="1" applyFont="1" applyBorder="1"/>
    <xf numFmtId="3" fontId="6" fillId="0" borderId="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165" fontId="9" fillId="0" borderId="0" xfId="1" applyNumberFormat="1" applyFont="1"/>
    <xf numFmtId="0" fontId="7" fillId="0" borderId="0" xfId="0" applyFont="1" applyBorder="1" applyAlignment="1">
      <alignment horizontal="right"/>
    </xf>
    <xf numFmtId="0" fontId="9" fillId="0" borderId="13" xfId="0" applyFont="1" applyBorder="1"/>
    <xf numFmtId="0" fontId="7" fillId="0" borderId="4" xfId="0" applyFont="1" applyBorder="1" applyAlignment="1">
      <alignment horizontal="right" vertical="top"/>
    </xf>
    <xf numFmtId="0" fontId="9" fillId="0" borderId="14" xfId="0" applyFont="1" applyBorder="1"/>
    <xf numFmtId="0" fontId="9" fillId="0" borderId="9" xfId="0" applyFont="1" applyBorder="1"/>
    <xf numFmtId="0" fontId="9" fillId="0" borderId="8" xfId="0" applyFont="1" applyBorder="1"/>
    <xf numFmtId="3" fontId="8" fillId="0" borderId="0" xfId="0" applyNumberFormat="1" applyFont="1" applyFill="1" applyBorder="1" applyAlignment="1" applyProtection="1"/>
    <xf numFmtId="43" fontId="7" fillId="0" borderId="6" xfId="0" applyNumberFormat="1" applyFont="1" applyBorder="1"/>
    <xf numFmtId="20" fontId="7" fillId="0" borderId="0" xfId="0" quotePrefix="1" applyNumberFormat="1" applyFont="1" applyBorder="1" applyAlignment="1">
      <alignment horizontal="right"/>
    </xf>
    <xf numFmtId="167" fontId="7" fillId="0" borderId="6" xfId="0" applyNumberFormat="1" applyFont="1" applyBorder="1" applyAlignment="1">
      <alignment horizontal="left"/>
    </xf>
    <xf numFmtId="0" fontId="7" fillId="0" borderId="6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8" xfId="0" applyFont="1" applyBorder="1"/>
    <xf numFmtId="167" fontId="7" fillId="0" borderId="9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6" xfId="0" applyFont="1" applyBorder="1"/>
    <xf numFmtId="0" fontId="7" fillId="0" borderId="15" xfId="0" applyFont="1" applyBorder="1" applyAlignment="1">
      <alignment vertical="top" wrapText="1"/>
    </xf>
    <xf numFmtId="167" fontId="7" fillId="0" borderId="6" xfId="0" applyNumberFormat="1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7" fillId="0" borderId="5" xfId="0" applyFont="1" applyBorder="1" applyAlignment="1">
      <alignment horizontal="left"/>
    </xf>
    <xf numFmtId="0" fontId="10" fillId="0" borderId="5" xfId="0" applyFont="1" applyBorder="1"/>
    <xf numFmtId="0" fontId="9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7" xfId="0" applyFont="1" applyBorder="1"/>
    <xf numFmtId="43" fontId="6" fillId="0" borderId="5" xfId="1" applyNumberFormat="1" applyFont="1" applyBorder="1" applyAlignment="1">
      <alignment horizontal="right" vertical="center"/>
    </xf>
    <xf numFmtId="164" fontId="10" fillId="0" borderId="5" xfId="1" applyNumberFormat="1" applyFont="1" applyBorder="1" applyAlignment="1">
      <alignment vertical="top"/>
    </xf>
    <xf numFmtId="43" fontId="6" fillId="0" borderId="5" xfId="1" applyFont="1" applyBorder="1" applyAlignment="1">
      <alignment vertical="top"/>
    </xf>
    <xf numFmtId="43" fontId="6" fillId="0" borderId="2" xfId="1" applyNumberFormat="1" applyFont="1" applyBorder="1" applyAlignment="1">
      <alignment horizontal="right" vertical="center"/>
    </xf>
    <xf numFmtId="43" fontId="6" fillId="0" borderId="7" xfId="1" applyFont="1" applyBorder="1" applyAlignment="1">
      <alignment vertical="top"/>
    </xf>
    <xf numFmtId="164" fontId="11" fillId="0" borderId="15" xfId="1" applyNumberFormat="1" applyFont="1" applyBorder="1" applyAlignment="1">
      <alignment horizontal="right" vertical="center"/>
    </xf>
    <xf numFmtId="43" fontId="9" fillId="0" borderId="15" xfId="1" applyFont="1" applyBorder="1"/>
    <xf numFmtId="4" fontId="6" fillId="0" borderId="13" xfId="0" applyNumberFormat="1" applyFont="1" applyBorder="1" applyAlignment="1">
      <alignment horizontal="right" vertical="center"/>
    </xf>
    <xf numFmtId="43" fontId="9" fillId="0" borderId="14" xfId="1" applyFont="1" applyBorder="1"/>
    <xf numFmtId="4" fontId="6" fillId="0" borderId="1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top"/>
    </xf>
    <xf numFmtId="165" fontId="7" fillId="0" borderId="4" xfId="1" applyNumberFormat="1" applyFont="1" applyBorder="1" applyAlignment="1"/>
    <xf numFmtId="0" fontId="7" fillId="0" borderId="4" xfId="0" applyFont="1" applyBorder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Continuous" vertical="top"/>
    </xf>
    <xf numFmtId="0" fontId="7" fillId="0" borderId="6" xfId="0" applyFont="1" applyBorder="1" applyAlignment="1">
      <alignment vertical="top"/>
    </xf>
    <xf numFmtId="0" fontId="7" fillId="0" borderId="6" xfId="0" applyFont="1" applyFill="1" applyBorder="1" applyAlignment="1">
      <alignment horizontal="right" vertical="top"/>
    </xf>
    <xf numFmtId="0" fontId="9" fillId="0" borderId="6" xfId="0" applyNumberFormat="1" applyFont="1" applyBorder="1" applyAlignment="1">
      <alignment vertical="top"/>
    </xf>
    <xf numFmtId="165" fontId="8" fillId="0" borderId="6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top" wrapText="1"/>
    </xf>
    <xf numFmtId="0" fontId="9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center"/>
    </xf>
    <xf numFmtId="0" fontId="7" fillId="0" borderId="1" xfId="0" applyNumberFormat="1" applyFont="1" applyBorder="1" applyAlignment="1">
      <alignment vertical="top"/>
    </xf>
    <xf numFmtId="0" fontId="6" fillId="0" borderId="0" xfId="0" applyFont="1"/>
    <xf numFmtId="0" fontId="10" fillId="0" borderId="0" xfId="0" applyFont="1"/>
    <xf numFmtId="3" fontId="8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68" fontId="0" fillId="0" borderId="0" xfId="0" applyNumberFormat="1" applyFont="1"/>
    <xf numFmtId="0" fontId="8" fillId="0" borderId="0" xfId="0" applyFont="1" applyBorder="1"/>
    <xf numFmtId="0" fontId="6" fillId="0" borderId="0" xfId="0" applyNumberFormat="1" applyFont="1" applyFill="1" applyBorder="1" applyAlignment="1" applyProtection="1"/>
    <xf numFmtId="0" fontId="7" fillId="0" borderId="4" xfId="0" applyFont="1" applyBorder="1" applyAlignment="1">
      <alignment horizontal="center" vertical="top"/>
    </xf>
    <xf numFmtId="0" fontId="6" fillId="0" borderId="13" xfId="0" applyNumberFormat="1" applyFont="1" applyFill="1" applyBorder="1" applyAlignment="1" applyProtection="1">
      <alignment horizontal="right"/>
    </xf>
    <xf numFmtId="0" fontId="6" fillId="0" borderId="14" xfId="0" applyNumberFormat="1" applyFont="1" applyFill="1" applyBorder="1" applyAlignment="1" applyProtection="1">
      <alignment horizontal="right"/>
    </xf>
    <xf numFmtId="43" fontId="8" fillId="0" borderId="13" xfId="1" applyNumberFormat="1" applyFont="1" applyBorder="1" applyAlignment="1">
      <alignment horizontal="right" vertical="center"/>
    </xf>
    <xf numFmtId="43" fontId="8" fillId="0" borderId="15" xfId="1" applyNumberFormat="1" applyFont="1" applyBorder="1" applyAlignment="1">
      <alignment horizontal="right" vertical="center"/>
    </xf>
    <xf numFmtId="43" fontId="8" fillId="0" borderId="14" xfId="1" applyNumberFormat="1" applyFont="1" applyBorder="1"/>
    <xf numFmtId="0" fontId="6" fillId="0" borderId="1" xfId="0" applyNumberFormat="1" applyFont="1" applyFill="1" applyBorder="1" applyAlignment="1" applyProtection="1"/>
    <xf numFmtId="167" fontId="6" fillId="0" borderId="1" xfId="0" applyNumberFormat="1" applyFont="1" applyBorder="1" applyAlignment="1">
      <alignment vertical="center"/>
    </xf>
    <xf numFmtId="43" fontId="6" fillId="0" borderId="0" xfId="1" applyFont="1" applyBorder="1"/>
    <xf numFmtId="167" fontId="6" fillId="0" borderId="0" xfId="0" applyNumberFormat="1" applyFont="1" applyBorder="1" applyAlignment="1">
      <alignment vertical="center"/>
    </xf>
    <xf numFmtId="43" fontId="8" fillId="0" borderId="0" xfId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right"/>
    </xf>
    <xf numFmtId="0" fontId="8" fillId="0" borderId="14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right"/>
    </xf>
    <xf numFmtId="4" fontId="8" fillId="0" borderId="13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vertical="center"/>
    </xf>
    <xf numFmtId="0" fontId="6" fillId="0" borderId="0" xfId="0" applyFont="1" applyBorder="1"/>
    <xf numFmtId="43" fontId="8" fillId="0" borderId="0" xfId="0" applyNumberFormat="1" applyFont="1" applyBorder="1"/>
    <xf numFmtId="167" fontId="8" fillId="0" borderId="6" xfId="1" applyNumberFormat="1" applyFont="1" applyBorder="1" applyAlignment="1">
      <alignment vertical="top"/>
    </xf>
    <xf numFmtId="165" fontId="9" fillId="0" borderId="5" xfId="1" applyNumberFormat="1" applyFont="1" applyBorder="1" applyAlignment="1">
      <alignment vertical="top"/>
    </xf>
    <xf numFmtId="165" fontId="9" fillId="0" borderId="6" xfId="1" applyNumberFormat="1" applyFont="1" applyBorder="1" applyAlignment="1">
      <alignment vertical="top"/>
    </xf>
    <xf numFmtId="165" fontId="9" fillId="0" borderId="0" xfId="1" applyNumberFormat="1" applyFont="1" applyBorder="1" applyAlignment="1">
      <alignment vertical="top"/>
    </xf>
    <xf numFmtId="165" fontId="9" fillId="0" borderId="0" xfId="1" applyNumberFormat="1" applyFont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horizontal="right" vertical="center"/>
    </xf>
    <xf numFmtId="167" fontId="8" fillId="0" borderId="6" xfId="1" applyNumberFormat="1" applyFont="1" applyBorder="1" applyAlignment="1">
      <alignment horizontal="right" vertical="top"/>
    </xf>
    <xf numFmtId="165" fontId="9" fillId="0" borderId="7" xfId="1" applyNumberFormat="1" applyFont="1" applyBorder="1" applyAlignment="1">
      <alignment vertical="top"/>
    </xf>
    <xf numFmtId="165" fontId="9" fillId="0" borderId="9" xfId="1" applyNumberFormat="1" applyFont="1" applyBorder="1" applyAlignment="1">
      <alignment vertical="top"/>
    </xf>
    <xf numFmtId="165" fontId="9" fillId="0" borderId="8" xfId="1" applyNumberFormat="1" applyFont="1" applyBorder="1" applyAlignment="1">
      <alignment vertical="top"/>
    </xf>
    <xf numFmtId="167" fontId="8" fillId="0" borderId="9" xfId="1" applyNumberFormat="1" applyFont="1" applyBorder="1" applyAlignment="1">
      <alignment horizontal="right" vertical="top"/>
    </xf>
    <xf numFmtId="0" fontId="7" fillId="0" borderId="1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165" fontId="7" fillId="0" borderId="6" xfId="1" applyNumberFormat="1" applyFont="1" applyBorder="1" applyAlignment="1">
      <alignment horizontal="right" vertical="top"/>
    </xf>
    <xf numFmtId="0" fontId="7" fillId="0" borderId="14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right" vertical="top"/>
    </xf>
    <xf numFmtId="165" fontId="7" fillId="0" borderId="9" xfId="1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165" fontId="4" fillId="0" borderId="2" xfId="1" applyNumberFormat="1" applyFont="1" applyBorder="1" applyAlignment="1"/>
    <xf numFmtId="0" fontId="9" fillId="0" borderId="15" xfId="0" applyFont="1" applyBorder="1" applyAlignment="1">
      <alignment vertical="top"/>
    </xf>
    <xf numFmtId="0" fontId="9" fillId="0" borderId="0" xfId="0" applyNumberFormat="1" applyFont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9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5" fontId="4" fillId="0" borderId="0" xfId="1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6" fillId="0" borderId="13" xfId="0" applyNumberFormat="1" applyFont="1" applyFill="1" applyBorder="1" applyAlignment="1" applyProtection="1"/>
    <xf numFmtId="3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43" fontId="6" fillId="0" borderId="0" xfId="1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top"/>
    </xf>
    <xf numFmtId="165" fontId="8" fillId="0" borderId="2" xfId="1" applyNumberFormat="1" applyFont="1" applyBorder="1" applyAlignment="1">
      <alignment horizontal="right"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3" xfId="1" applyNumberFormat="1" applyFont="1" applyBorder="1" applyAlignment="1">
      <alignment horizontal="right" vertical="center"/>
    </xf>
    <xf numFmtId="165" fontId="8" fillId="0" borderId="5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/>
    </xf>
    <xf numFmtId="165" fontId="4" fillId="0" borderId="5" xfId="1" applyNumberFormat="1" applyFont="1" applyFill="1" applyBorder="1" applyAlignment="1" applyProtection="1"/>
    <xf numFmtId="165" fontId="4" fillId="0" borderId="6" xfId="1" applyNumberFormat="1" applyFont="1" applyFill="1" applyBorder="1" applyAlignment="1" applyProtection="1"/>
    <xf numFmtId="165" fontId="8" fillId="0" borderId="6" xfId="1" applyNumberFormat="1" applyFont="1" applyBorder="1" applyAlignment="1">
      <alignment horizontal="right"/>
    </xf>
    <xf numFmtId="165" fontId="4" fillId="0" borderId="6" xfId="1" quotePrefix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0" fontId="7" fillId="0" borderId="1" xfId="0" applyFont="1" applyBorder="1"/>
    <xf numFmtId="0" fontId="7" fillId="0" borderId="9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165" fontId="17" fillId="0" borderId="6" xfId="1" applyNumberFormat="1" applyFont="1" applyFill="1" applyBorder="1" applyAlignment="1" applyProtection="1">
      <alignment vertical="top" wrapText="1"/>
    </xf>
    <xf numFmtId="165" fontId="9" fillId="0" borderId="6" xfId="1" applyNumberFormat="1" applyFont="1" applyBorder="1" applyAlignment="1"/>
    <xf numFmtId="165" fontId="7" fillId="0" borderId="11" xfId="1" applyNumberFormat="1" applyFont="1" applyBorder="1"/>
    <xf numFmtId="0" fontId="8" fillId="0" borderId="6" xfId="0" applyFont="1" applyBorder="1"/>
    <xf numFmtId="0" fontId="8" fillId="0" borderId="5" xfId="0" applyFont="1" applyBorder="1" applyAlignment="1">
      <alignment vertical="center"/>
    </xf>
    <xf numFmtId="0" fontId="8" fillId="0" borderId="7" xfId="0" applyFont="1" applyBorder="1"/>
    <xf numFmtId="167" fontId="8" fillId="0" borderId="4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top"/>
    </xf>
    <xf numFmtId="43" fontId="6" fillId="0" borderId="8" xfId="1" applyNumberFormat="1" applyFont="1" applyBorder="1" applyAlignment="1">
      <alignment horizontal="right" vertical="center"/>
    </xf>
    <xf numFmtId="43" fontId="8" fillId="0" borderId="4" xfId="1" applyNumberFormat="1" applyFont="1" applyBorder="1" applyAlignment="1">
      <alignment horizontal="right" vertical="center"/>
    </xf>
    <xf numFmtId="43" fontId="8" fillId="0" borderId="6" xfId="1" applyNumberFormat="1" applyFont="1" applyBorder="1" applyAlignment="1">
      <alignment horizontal="right" vertical="center"/>
    </xf>
    <xf numFmtId="43" fontId="8" fillId="0" borderId="9" xfId="1" applyNumberFormat="1" applyFont="1" applyBorder="1"/>
    <xf numFmtId="0" fontId="8" fillId="0" borderId="7" xfId="0" applyNumberFormat="1" applyFont="1" applyFill="1" applyBorder="1" applyAlignment="1" applyProtection="1"/>
    <xf numFmtId="4" fontId="6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2" fontId="7" fillId="0" borderId="2" xfId="0" applyNumberFormat="1" applyFont="1" applyFill="1" applyBorder="1" applyAlignment="1" applyProtection="1"/>
    <xf numFmtId="2" fontId="7" fillId="0" borderId="13" xfId="0" applyNumberFormat="1" applyFont="1" applyFill="1" applyBorder="1" applyAlignment="1" applyProtection="1"/>
    <xf numFmtId="43" fontId="8" fillId="0" borderId="0" xfId="0" applyNumberFormat="1" applyFont="1" applyFill="1" applyBorder="1" applyAlignment="1" applyProtection="1"/>
    <xf numFmtId="2" fontId="0" fillId="0" borderId="0" xfId="0" applyNumberFormat="1" applyFont="1"/>
    <xf numFmtId="0" fontId="5" fillId="0" borderId="0" xfId="0" applyFont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0</xdr:row>
      <xdr:rowOff>9525</xdr:rowOff>
    </xdr:to>
    <xdr:sp macro="" textlink="">
      <xdr:nvSpPr>
        <xdr:cNvPr id="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304800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0</xdr:row>
      <xdr:rowOff>9525</xdr:rowOff>
    </xdr:to>
    <xdr:sp macro="" textlink="">
      <xdr:nvSpPr>
        <xdr:cNvPr id="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304800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0</xdr:row>
      <xdr:rowOff>9525</xdr:rowOff>
    </xdr:to>
    <xdr:sp macro="" textlink="">
      <xdr:nvSpPr>
        <xdr:cNvPr id="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304800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0</xdr:row>
      <xdr:rowOff>9525</xdr:rowOff>
    </xdr:to>
    <xdr:sp macro="" textlink="">
      <xdr:nvSpPr>
        <xdr:cNvPr id="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304800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609600</xdr:colOff>
      <xdr:row>0</xdr:row>
      <xdr:rowOff>9525</xdr:rowOff>
    </xdr:to>
    <xdr:sp macro="" textlink="">
      <xdr:nvSpPr>
        <xdr:cNvPr id="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304800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0</xdr:row>
      <xdr:rowOff>9525</xdr:rowOff>
    </xdr:to>
    <xdr:sp macro="" textlink="">
      <xdr:nvSpPr>
        <xdr:cNvPr id="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505075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0</xdr:row>
      <xdr:rowOff>9525</xdr:rowOff>
    </xdr:to>
    <xdr:sp macro="" textlink="">
      <xdr:nvSpPr>
        <xdr:cNvPr id="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505075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0</xdr:row>
      <xdr:rowOff>9525</xdr:rowOff>
    </xdr:to>
    <xdr:sp macro="" textlink="">
      <xdr:nvSpPr>
        <xdr:cNvPr id="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505075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0</xdr:row>
      <xdr:rowOff>9525</xdr:rowOff>
    </xdr:to>
    <xdr:sp macro="" textlink="">
      <xdr:nvSpPr>
        <xdr:cNvPr id="1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505075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0</xdr:row>
      <xdr:rowOff>9525</xdr:rowOff>
    </xdr:to>
    <xdr:sp macro="" textlink="">
      <xdr:nvSpPr>
        <xdr:cNvPr id="1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505075" y="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G1"/>
    </sheetView>
  </sheetViews>
  <sheetFormatPr defaultRowHeight="15.75"/>
  <cols>
    <col min="1" max="1" width="39.140625" style="24" bestFit="1" customWidth="1"/>
    <col min="2" max="2" width="14" style="24" bestFit="1" customWidth="1"/>
    <col min="3" max="3" width="15.42578125" style="24" bestFit="1" customWidth="1"/>
    <col min="4" max="4" width="12" style="24" bestFit="1" customWidth="1"/>
    <col min="5" max="5" width="13.42578125" style="24" bestFit="1" customWidth="1"/>
    <col min="6" max="6" width="8.5703125" style="24" customWidth="1"/>
    <col min="7" max="7" width="12.85546875" style="24" customWidth="1"/>
    <col min="8" max="16384" width="9.140625" style="24"/>
  </cols>
  <sheetData>
    <row r="1" spans="1:11" ht="18.75">
      <c r="A1" s="189" t="s">
        <v>47</v>
      </c>
      <c r="B1" s="189"/>
      <c r="C1" s="189"/>
      <c r="D1" s="189"/>
      <c r="E1" s="189"/>
      <c r="F1" s="189"/>
      <c r="G1" s="189"/>
    </row>
    <row r="2" spans="1:11">
      <c r="A2" s="190" t="s">
        <v>124</v>
      </c>
      <c r="B2" s="190"/>
      <c r="C2" s="190"/>
      <c r="D2" s="190"/>
      <c r="E2" s="190"/>
      <c r="F2" s="190"/>
      <c r="G2" s="190"/>
    </row>
    <row r="3" spans="1:11">
      <c r="A3" s="25"/>
      <c r="B3" s="25"/>
      <c r="C3" s="26"/>
      <c r="D3" s="25"/>
      <c r="E3" s="25"/>
      <c r="F3" s="27" t="s">
        <v>48</v>
      </c>
      <c r="G3" s="25"/>
    </row>
    <row r="4" spans="1:11">
      <c r="A4" s="25"/>
      <c r="B4" s="25"/>
      <c r="C4" s="25"/>
      <c r="D4" s="25"/>
      <c r="E4" s="25"/>
      <c r="F4" s="25"/>
      <c r="G4" s="25"/>
    </row>
    <row r="5" spans="1:11">
      <c r="A5" s="28"/>
      <c r="B5" s="63" t="s">
        <v>49</v>
      </c>
      <c r="C5" s="64" t="s">
        <v>50</v>
      </c>
      <c r="D5" s="65" t="s">
        <v>51</v>
      </c>
      <c r="E5" s="65" t="s">
        <v>52</v>
      </c>
      <c r="F5" s="191" t="s">
        <v>53</v>
      </c>
      <c r="G5" s="192"/>
    </row>
    <row r="6" spans="1:11">
      <c r="A6" s="30"/>
      <c r="B6" s="31"/>
      <c r="C6" s="31"/>
      <c r="D6" s="31"/>
      <c r="E6" s="31"/>
      <c r="F6" s="32"/>
      <c r="G6" s="31"/>
      <c r="J6" s="33"/>
      <c r="K6" s="33"/>
    </row>
    <row r="7" spans="1:11">
      <c r="A7" s="48" t="s">
        <v>127</v>
      </c>
      <c r="B7" s="185">
        <v>30.34</v>
      </c>
      <c r="C7" s="186">
        <v>212.79</v>
      </c>
      <c r="D7" s="34">
        <f>B7+C7</f>
        <v>243.13</v>
      </c>
      <c r="E7" s="34">
        <f>C7-B7</f>
        <v>182.45</v>
      </c>
      <c r="F7" s="35" t="s">
        <v>54</v>
      </c>
      <c r="G7" s="36">
        <f>C7/B7</f>
        <v>7.0135135135135132</v>
      </c>
    </row>
    <row r="8" spans="1:11">
      <c r="A8" s="51" t="s">
        <v>55</v>
      </c>
      <c r="B8" s="54">
        <f>B7*100/D7</f>
        <v>12.478920741989882</v>
      </c>
      <c r="C8" s="58">
        <f>C7*100/D7</f>
        <v>87.521079258010118</v>
      </c>
      <c r="D8" s="37"/>
      <c r="E8" s="37"/>
      <c r="F8" s="38"/>
      <c r="G8" s="36"/>
    </row>
    <row r="9" spans="1:11">
      <c r="A9" s="50"/>
      <c r="B9" s="55"/>
      <c r="C9" s="59"/>
      <c r="D9" s="39"/>
      <c r="E9" s="39"/>
      <c r="F9" s="40"/>
      <c r="G9" s="41"/>
      <c r="I9" s="149"/>
      <c r="J9" s="149"/>
      <c r="K9" s="23"/>
    </row>
    <row r="10" spans="1:11">
      <c r="A10" s="48" t="s">
        <v>128</v>
      </c>
      <c r="B10" s="56">
        <v>30.01</v>
      </c>
      <c r="C10" s="60">
        <v>260.52</v>
      </c>
      <c r="D10" s="34">
        <f>B10+C10</f>
        <v>290.52999999999997</v>
      </c>
      <c r="E10" s="34">
        <f>C10-B10</f>
        <v>230.51</v>
      </c>
      <c r="F10" s="35" t="s">
        <v>54</v>
      </c>
      <c r="G10" s="36">
        <f>C10/B10</f>
        <v>8.6811062979006994</v>
      </c>
      <c r="H10" s="187"/>
      <c r="I10" s="187"/>
    </row>
    <row r="11" spans="1:11">
      <c r="A11" s="49" t="s">
        <v>55</v>
      </c>
      <c r="B11" s="54">
        <f>B10*100/D10</f>
        <v>10.329397996764534</v>
      </c>
      <c r="C11" s="58">
        <f>C10*100/D10</f>
        <v>89.670602003235473</v>
      </c>
      <c r="D11" s="37"/>
      <c r="E11" s="37"/>
      <c r="F11" s="42"/>
      <c r="G11" s="36"/>
      <c r="H11" s="187"/>
      <c r="I11" s="187"/>
    </row>
    <row r="12" spans="1:11">
      <c r="A12" s="50"/>
      <c r="B12" s="57"/>
      <c r="C12" s="61"/>
      <c r="D12" s="39"/>
      <c r="E12" s="39"/>
      <c r="F12" s="32"/>
      <c r="G12" s="41"/>
      <c r="H12" s="187"/>
      <c r="I12" s="187"/>
      <c r="J12" s="23"/>
      <c r="K12" s="23"/>
    </row>
    <row r="13" spans="1:11">
      <c r="A13" s="48" t="s">
        <v>129</v>
      </c>
      <c r="B13" s="53">
        <v>20.85</v>
      </c>
      <c r="C13" s="62">
        <v>160.63</v>
      </c>
      <c r="D13" s="34">
        <f>B13+C13</f>
        <v>181.48</v>
      </c>
      <c r="E13" s="34">
        <f>C13-B13</f>
        <v>139.78</v>
      </c>
      <c r="F13" s="35" t="s">
        <v>54</v>
      </c>
      <c r="G13" s="36">
        <f>C13/B13</f>
        <v>7.7040767386091122</v>
      </c>
      <c r="H13" s="187"/>
      <c r="I13" s="187"/>
    </row>
    <row r="14" spans="1:11">
      <c r="A14" s="49" t="s">
        <v>55</v>
      </c>
      <c r="B14" s="54">
        <f>B13*100/D13</f>
        <v>11.48886929689222</v>
      </c>
      <c r="C14" s="58">
        <f>C13*100/D13</f>
        <v>88.511130703107781</v>
      </c>
      <c r="D14" s="43"/>
      <c r="E14" s="43"/>
      <c r="F14" s="42"/>
      <c r="G14" s="43"/>
    </row>
    <row r="15" spans="1:11">
      <c r="A15" s="52"/>
      <c r="B15" s="52"/>
      <c r="C15" s="30"/>
      <c r="D15" s="31"/>
      <c r="E15" s="31"/>
      <c r="F15" s="32"/>
      <c r="G15" s="31"/>
      <c r="I15" s="150"/>
      <c r="J15" s="150"/>
    </row>
    <row r="16" spans="1:11" ht="47.25">
      <c r="A16" s="44" t="s">
        <v>131</v>
      </c>
      <c r="B16" s="45">
        <f>B10/B7*100-100</f>
        <v>-1.0876730388925466</v>
      </c>
      <c r="C16" s="45">
        <f>C10/C7*100-100</f>
        <v>22.430565346115898</v>
      </c>
      <c r="D16" s="45">
        <f>D10/D7*100-100</f>
        <v>19.495743018138427</v>
      </c>
      <c r="E16" s="45">
        <f>E10/E7*100-100</f>
        <v>26.341463414634148</v>
      </c>
      <c r="F16" s="42"/>
      <c r="G16" s="43"/>
    </row>
    <row r="17" spans="1:7">
      <c r="A17" s="46"/>
      <c r="B17" s="47"/>
      <c r="C17" s="47"/>
      <c r="D17" s="47"/>
      <c r="E17" s="47"/>
      <c r="F17" s="32"/>
      <c r="G17" s="31"/>
    </row>
    <row r="18" spans="1:7" ht="47.25">
      <c r="A18" s="44" t="s">
        <v>130</v>
      </c>
      <c r="B18" s="45">
        <f>B13/B10*100-100</f>
        <v>-30.523158947017663</v>
      </c>
      <c r="C18" s="45">
        <f>C13/C10*100-100</f>
        <v>-38.342545677875016</v>
      </c>
      <c r="D18" s="45">
        <f>D13/D10*100-100</f>
        <v>-37.534850101538566</v>
      </c>
      <c r="E18" s="45">
        <f>E13/E10*100-100</f>
        <v>-39.360548349312396</v>
      </c>
      <c r="F18" s="42"/>
      <c r="G18" s="43"/>
    </row>
    <row r="19" spans="1:7">
      <c r="A19" s="30"/>
      <c r="B19" s="31"/>
      <c r="C19" s="31"/>
      <c r="D19" s="31"/>
      <c r="E19" s="31"/>
      <c r="F19" s="32"/>
      <c r="G19" s="31"/>
    </row>
    <row r="22" spans="1:7">
      <c r="B22" s="33"/>
      <c r="C22" s="33"/>
    </row>
  </sheetData>
  <mergeCells count="3">
    <mergeCell ref="A1:G1"/>
    <mergeCell ref="A2:G2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J1"/>
    </sheetView>
  </sheetViews>
  <sheetFormatPr defaultRowHeight="15"/>
  <cols>
    <col min="1" max="1" width="4" style="1" bestFit="1" customWidth="1"/>
    <col min="2" max="2" width="33.85546875" style="1" customWidth="1"/>
    <col min="3" max="3" width="7.5703125" style="1" bestFit="1" customWidth="1"/>
    <col min="4" max="5" width="12.7109375" style="1" bestFit="1" customWidth="1"/>
    <col min="6" max="6" width="11.5703125" style="1" bestFit="1" customWidth="1"/>
    <col min="7" max="7" width="12.7109375" style="1" bestFit="1" customWidth="1"/>
    <col min="8" max="8" width="11.5703125" style="1" bestFit="1" customWidth="1"/>
    <col min="9" max="9" width="15.7109375" style="1" bestFit="1" customWidth="1"/>
    <col min="10" max="10" width="10.42578125" style="1" bestFit="1" customWidth="1"/>
    <col min="11" max="16384" width="9.140625" style="1"/>
  </cols>
  <sheetData>
    <row r="1" spans="1:11" ht="18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8.75">
      <c r="A2" s="195" t="s">
        <v>120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1" ht="15.75">
      <c r="A3" s="2"/>
      <c r="B3" s="2"/>
      <c r="C3" s="2"/>
      <c r="D3" s="2"/>
      <c r="E3" s="3" t="s">
        <v>1</v>
      </c>
      <c r="F3" s="2"/>
      <c r="G3" s="2"/>
      <c r="H3" s="2"/>
      <c r="I3" s="2" t="s">
        <v>2</v>
      </c>
      <c r="J3" s="2"/>
    </row>
    <row r="4" spans="1:11" ht="15.75">
      <c r="A4" s="4"/>
      <c r="B4" s="13"/>
      <c r="C4" s="13"/>
      <c r="D4" s="196" t="s">
        <v>3</v>
      </c>
      <c r="E4" s="197"/>
      <c r="F4" s="196" t="s">
        <v>3</v>
      </c>
      <c r="G4" s="197"/>
      <c r="H4" s="196" t="s">
        <v>4</v>
      </c>
      <c r="I4" s="197"/>
      <c r="J4" s="5" t="s">
        <v>5</v>
      </c>
    </row>
    <row r="5" spans="1:11" ht="15.75">
      <c r="A5" s="6" t="s">
        <v>6</v>
      </c>
      <c r="B5" s="8" t="s">
        <v>7</v>
      </c>
      <c r="C5" s="8" t="s">
        <v>8</v>
      </c>
      <c r="D5" s="193" t="s">
        <v>9</v>
      </c>
      <c r="E5" s="194"/>
      <c r="F5" s="193" t="s">
        <v>121</v>
      </c>
      <c r="G5" s="194"/>
      <c r="H5" s="193" t="s">
        <v>121</v>
      </c>
      <c r="I5" s="194"/>
      <c r="J5" s="7" t="s">
        <v>10</v>
      </c>
    </row>
    <row r="6" spans="1:11" ht="15.75">
      <c r="A6" s="15"/>
      <c r="B6" s="16"/>
      <c r="C6" s="16"/>
      <c r="D6" s="17" t="s">
        <v>11</v>
      </c>
      <c r="E6" s="16" t="s">
        <v>12</v>
      </c>
      <c r="F6" s="17" t="s">
        <v>11</v>
      </c>
      <c r="G6" s="16" t="s">
        <v>12</v>
      </c>
      <c r="H6" s="17" t="s">
        <v>11</v>
      </c>
      <c r="I6" s="16" t="s">
        <v>12</v>
      </c>
      <c r="J6" s="16"/>
    </row>
    <row r="7" spans="1:11" ht="15.75">
      <c r="A7" s="9">
        <v>1</v>
      </c>
      <c r="B7" s="14" t="s">
        <v>13</v>
      </c>
      <c r="C7" s="14" t="s">
        <v>14</v>
      </c>
      <c r="D7" s="10">
        <v>625436.93999999994</v>
      </c>
      <c r="E7" s="12">
        <v>6943061.370015</v>
      </c>
      <c r="F7" s="10">
        <v>216063.5</v>
      </c>
      <c r="G7" s="12">
        <v>2448331.4370149998</v>
      </c>
      <c r="H7" s="10">
        <v>214946.14999999997</v>
      </c>
      <c r="I7" s="12">
        <v>2789293.7930000001</v>
      </c>
      <c r="J7" s="11">
        <f>I7*100/G7-100</f>
        <v>13.92631531949371</v>
      </c>
      <c r="K7" s="188"/>
    </row>
    <row r="8" spans="1:11" ht="15.75">
      <c r="A8" s="9">
        <v>2</v>
      </c>
      <c r="B8" s="14" t="s">
        <v>15</v>
      </c>
      <c r="C8" s="14" t="s">
        <v>16</v>
      </c>
      <c r="D8" s="10">
        <v>12843728.810000001</v>
      </c>
      <c r="E8" s="12">
        <v>5287981.9396650009</v>
      </c>
      <c r="F8" s="10">
        <v>5281602.3</v>
      </c>
      <c r="G8" s="12">
        <v>2131949.8509650002</v>
      </c>
      <c r="H8" s="10">
        <v>5063822.25</v>
      </c>
      <c r="I8" s="12">
        <v>2185732.4339999999</v>
      </c>
      <c r="J8" s="11">
        <f t="shared" ref="J8:J36" si="0">I8*100/G8-100</f>
        <v>2.5226945657589255</v>
      </c>
      <c r="K8" s="188"/>
    </row>
    <row r="9" spans="1:11" ht="15.75">
      <c r="A9" s="9">
        <v>3</v>
      </c>
      <c r="B9" s="14" t="s">
        <v>17</v>
      </c>
      <c r="C9" s="14" t="s">
        <v>18</v>
      </c>
      <c r="D9" s="10">
        <v>15549786.92</v>
      </c>
      <c r="E9" s="12">
        <v>1339604.031</v>
      </c>
      <c r="F9" s="10">
        <v>5415432.5600000005</v>
      </c>
      <c r="G9" s="12">
        <v>501924.76500000001</v>
      </c>
      <c r="H9" s="10">
        <v>2594321.02</v>
      </c>
      <c r="I9" s="12">
        <v>213999.981</v>
      </c>
      <c r="J9" s="11">
        <f t="shared" si="0"/>
        <v>-57.364131853505974</v>
      </c>
      <c r="K9" s="188"/>
    </row>
    <row r="10" spans="1:11" ht="15.75">
      <c r="A10" s="9">
        <v>4</v>
      </c>
      <c r="B10" s="14" t="s">
        <v>19</v>
      </c>
      <c r="C10" s="14" t="s">
        <v>20</v>
      </c>
      <c r="D10" s="10">
        <v>9881287.5</v>
      </c>
      <c r="E10" s="12">
        <v>1257961.7930000001</v>
      </c>
      <c r="F10" s="10">
        <v>5651750</v>
      </c>
      <c r="G10" s="12">
        <v>686894.50899999996</v>
      </c>
      <c r="H10" s="10">
        <v>1096150</v>
      </c>
      <c r="I10" s="12">
        <v>170046.44699999999</v>
      </c>
      <c r="J10" s="11">
        <f t="shared" si="0"/>
        <v>-75.244168533599378</v>
      </c>
      <c r="K10" s="188"/>
    </row>
    <row r="11" spans="1:11" ht="15.75">
      <c r="A11" s="9">
        <v>5</v>
      </c>
      <c r="B11" s="14" t="s">
        <v>21</v>
      </c>
      <c r="C11" s="14" t="s">
        <v>20</v>
      </c>
      <c r="D11" s="10">
        <v>2930339</v>
      </c>
      <c r="E11" s="12">
        <v>3839810.5690000001</v>
      </c>
      <c r="F11" s="10">
        <v>660290</v>
      </c>
      <c r="G11" s="12">
        <v>683549.45700000005</v>
      </c>
      <c r="H11" s="10">
        <v>906853</v>
      </c>
      <c r="I11" s="12">
        <v>1310532.24</v>
      </c>
      <c r="J11" s="11">
        <f t="shared" si="0"/>
        <v>91.72456748802594</v>
      </c>
      <c r="K11" s="188"/>
    </row>
    <row r="12" spans="1:11" ht="15.75">
      <c r="A12" s="9">
        <v>6</v>
      </c>
      <c r="B12" s="14" t="s">
        <v>22</v>
      </c>
      <c r="C12" s="14" t="s">
        <v>20</v>
      </c>
      <c r="D12" s="10">
        <v>11142479.700000001</v>
      </c>
      <c r="E12" s="12">
        <v>2006877.1010199999</v>
      </c>
      <c r="F12" s="10">
        <v>4652780.63</v>
      </c>
      <c r="G12" s="12">
        <v>831800.74801999994</v>
      </c>
      <c r="H12" s="10">
        <v>4609322.8600000003</v>
      </c>
      <c r="I12" s="12">
        <v>776541.27800000005</v>
      </c>
      <c r="J12" s="11">
        <f t="shared" si="0"/>
        <v>-6.6433542109138841</v>
      </c>
      <c r="K12" s="188"/>
    </row>
    <row r="13" spans="1:11" ht="15.75">
      <c r="A13" s="9">
        <v>7</v>
      </c>
      <c r="B13" s="14" t="s">
        <v>23</v>
      </c>
      <c r="C13" s="14" t="s">
        <v>20</v>
      </c>
      <c r="D13" s="10">
        <v>24548657</v>
      </c>
      <c r="E13" s="12">
        <v>464921.37599999999</v>
      </c>
      <c r="F13" s="10">
        <v>8309687</v>
      </c>
      <c r="G13" s="12">
        <v>144895.32</v>
      </c>
      <c r="H13" s="10">
        <v>8926830</v>
      </c>
      <c r="I13" s="12">
        <v>159556.36199999999</v>
      </c>
      <c r="J13" s="11">
        <f t="shared" si="0"/>
        <v>10.118368212306635</v>
      </c>
      <c r="K13" s="188"/>
    </row>
    <row r="14" spans="1:11" ht="15.75">
      <c r="A14" s="9">
        <v>8</v>
      </c>
      <c r="B14" s="14" t="s">
        <v>24</v>
      </c>
      <c r="C14" s="14" t="s">
        <v>20</v>
      </c>
      <c r="D14" s="10">
        <v>1055780</v>
      </c>
      <c r="E14" s="12">
        <v>74655.820000000007</v>
      </c>
      <c r="F14" s="10">
        <v>169890</v>
      </c>
      <c r="G14" s="12">
        <v>12257.789000000001</v>
      </c>
      <c r="H14" s="10">
        <v>113340</v>
      </c>
      <c r="I14" s="12">
        <v>7923.4070000000002</v>
      </c>
      <c r="J14" s="11">
        <f t="shared" si="0"/>
        <v>-35.360226872888745</v>
      </c>
      <c r="K14" s="188"/>
    </row>
    <row r="15" spans="1:11" ht="15.75">
      <c r="A15" s="9">
        <v>9</v>
      </c>
      <c r="B15" s="14" t="s">
        <v>25</v>
      </c>
      <c r="C15" s="14"/>
      <c r="D15" s="10"/>
      <c r="E15" s="12">
        <v>917401.68400000001</v>
      </c>
      <c r="F15" s="10"/>
      <c r="G15" s="12">
        <v>294389.82</v>
      </c>
      <c r="H15" s="10"/>
      <c r="I15" s="12">
        <v>104556.289</v>
      </c>
      <c r="J15" s="11">
        <f t="shared" si="0"/>
        <v>-64.483728071847054</v>
      </c>
      <c r="K15" s="188"/>
    </row>
    <row r="16" spans="1:11" ht="15.75">
      <c r="A16" s="9">
        <v>10</v>
      </c>
      <c r="B16" s="14" t="s">
        <v>26</v>
      </c>
      <c r="C16" s="14" t="s">
        <v>20</v>
      </c>
      <c r="D16" s="10">
        <v>4294064.5120000001</v>
      </c>
      <c r="E16" s="12">
        <v>1626121.4075</v>
      </c>
      <c r="F16" s="10">
        <v>1574153.0220000001</v>
      </c>
      <c r="G16" s="12">
        <v>919363.98250000004</v>
      </c>
      <c r="H16" s="10">
        <v>86821.62</v>
      </c>
      <c r="I16" s="12">
        <v>74564.157999999996</v>
      </c>
      <c r="J16" s="11">
        <f t="shared" si="0"/>
        <v>-91.889593303705482</v>
      </c>
      <c r="K16" s="188"/>
    </row>
    <row r="17" spans="1:11" ht="15.75">
      <c r="A17" s="9">
        <v>11</v>
      </c>
      <c r="B17" s="14" t="s">
        <v>27</v>
      </c>
      <c r="C17" s="14" t="s">
        <v>20</v>
      </c>
      <c r="D17" s="10">
        <v>29281.27</v>
      </c>
      <c r="E17" s="12">
        <v>172010.133</v>
      </c>
      <c r="F17" s="10">
        <v>9464</v>
      </c>
      <c r="G17" s="12">
        <v>67477.8</v>
      </c>
      <c r="H17" s="10">
        <v>7370.6</v>
      </c>
      <c r="I17" s="12">
        <v>64301.39</v>
      </c>
      <c r="J17" s="11">
        <f t="shared" si="0"/>
        <v>-4.7073407846728941</v>
      </c>
      <c r="K17" s="188"/>
    </row>
    <row r="18" spans="1:11" ht="15.75">
      <c r="A18" s="9">
        <v>12</v>
      </c>
      <c r="B18" s="14" t="s">
        <v>28</v>
      </c>
      <c r="C18" s="14"/>
      <c r="D18" s="10"/>
      <c r="E18" s="12">
        <v>4789266.3130000001</v>
      </c>
      <c r="F18" s="10"/>
      <c r="G18" s="12">
        <v>1275308.389</v>
      </c>
      <c r="H18" s="10"/>
      <c r="I18" s="12">
        <v>572480.66299999994</v>
      </c>
      <c r="J18" s="11">
        <f t="shared" si="0"/>
        <v>-55.110413454670692</v>
      </c>
      <c r="K18" s="188"/>
    </row>
    <row r="19" spans="1:11" ht="15.75">
      <c r="A19" s="9">
        <v>13</v>
      </c>
      <c r="B19" s="14" t="s">
        <v>29</v>
      </c>
      <c r="C19" s="14"/>
      <c r="D19" s="10">
        <v>13983516</v>
      </c>
      <c r="E19" s="12">
        <v>1777686.781</v>
      </c>
      <c r="F19" s="10">
        <v>4424757</v>
      </c>
      <c r="G19" s="12">
        <v>547741.27599999995</v>
      </c>
      <c r="H19" s="10">
        <v>2443568</v>
      </c>
      <c r="I19" s="12">
        <v>331384.74</v>
      </c>
      <c r="J19" s="11">
        <f t="shared" si="0"/>
        <v>-39.49976850019241</v>
      </c>
      <c r="K19" s="188"/>
    </row>
    <row r="20" spans="1:11" ht="15.75">
      <c r="A20" s="9">
        <v>14</v>
      </c>
      <c r="B20" s="14" t="s">
        <v>30</v>
      </c>
      <c r="C20" s="14"/>
      <c r="D20" s="10"/>
      <c r="E20" s="12">
        <v>985586.94499999995</v>
      </c>
      <c r="F20" s="10"/>
      <c r="G20" s="12">
        <v>368256.15</v>
      </c>
      <c r="H20" s="10"/>
      <c r="I20" s="12">
        <v>179913.625</v>
      </c>
      <c r="J20" s="11">
        <f t="shared" si="0"/>
        <v>-51.144434383512674</v>
      </c>
      <c r="K20" s="188"/>
    </row>
    <row r="21" spans="1:11" ht="15.75">
      <c r="A21" s="9">
        <v>15</v>
      </c>
      <c r="B21" s="14" t="s">
        <v>31</v>
      </c>
      <c r="C21" s="14"/>
      <c r="D21" s="10"/>
      <c r="E21" s="12">
        <v>6646221.6119999997</v>
      </c>
      <c r="F21" s="10"/>
      <c r="G21" s="12">
        <v>2189800.8930000002</v>
      </c>
      <c r="H21" s="10"/>
      <c r="I21" s="12">
        <v>1442374.0959999999</v>
      </c>
      <c r="J21" s="11">
        <f t="shared" si="0"/>
        <v>-34.132180664883862</v>
      </c>
      <c r="K21" s="188"/>
    </row>
    <row r="22" spans="1:11" ht="15.75">
      <c r="A22" s="9">
        <v>16</v>
      </c>
      <c r="B22" s="14" t="s">
        <v>32</v>
      </c>
      <c r="C22" s="14"/>
      <c r="D22" s="10"/>
      <c r="E22" s="12">
        <v>5141494.0369999995</v>
      </c>
      <c r="F22" s="10"/>
      <c r="G22" s="12">
        <v>1781745.8160000001</v>
      </c>
      <c r="H22" s="10"/>
      <c r="I22" s="12">
        <v>981579.28799999994</v>
      </c>
      <c r="J22" s="11">
        <f t="shared" si="0"/>
        <v>-44.909129058395393</v>
      </c>
      <c r="K22" s="188"/>
    </row>
    <row r="23" spans="1:11" ht="15.75">
      <c r="A23" s="9">
        <v>17</v>
      </c>
      <c r="B23" s="14" t="s">
        <v>33</v>
      </c>
      <c r="C23" s="14"/>
      <c r="D23" s="10"/>
      <c r="E23" s="12">
        <v>2645919.0552500002</v>
      </c>
      <c r="F23" s="10"/>
      <c r="G23" s="12">
        <v>1045827.3889049999</v>
      </c>
      <c r="H23" s="10"/>
      <c r="I23" s="12">
        <v>1062916.5020000001</v>
      </c>
      <c r="J23" s="11">
        <f t="shared" si="0"/>
        <v>1.6340280696695686</v>
      </c>
      <c r="K23" s="188"/>
    </row>
    <row r="24" spans="1:11" ht="15.75">
      <c r="A24" s="9">
        <v>18</v>
      </c>
      <c r="B24" s="14" t="s">
        <v>34</v>
      </c>
      <c r="C24" s="14"/>
      <c r="D24" s="10"/>
      <c r="E24" s="12">
        <v>2302660.4580000001</v>
      </c>
      <c r="F24" s="10"/>
      <c r="G24" s="12">
        <v>649740.41599999997</v>
      </c>
      <c r="H24" s="10"/>
      <c r="I24" s="12">
        <v>490406.592</v>
      </c>
      <c r="J24" s="11">
        <f t="shared" si="0"/>
        <v>-24.522689381231274</v>
      </c>
      <c r="K24" s="188"/>
    </row>
    <row r="25" spans="1:11" ht="15.75">
      <c r="A25" s="9">
        <v>19</v>
      </c>
      <c r="B25" s="14" t="s">
        <v>35</v>
      </c>
      <c r="C25" s="14"/>
      <c r="D25" s="10"/>
      <c r="E25" s="12">
        <v>507606.62099999998</v>
      </c>
      <c r="F25" s="10"/>
      <c r="G25" s="12">
        <v>199881.37400000001</v>
      </c>
      <c r="H25" s="10"/>
      <c r="I25" s="12">
        <v>151899.23499999999</v>
      </c>
      <c r="J25" s="11">
        <f t="shared" si="0"/>
        <v>-24.005307768196559</v>
      </c>
      <c r="K25" s="188"/>
    </row>
    <row r="26" spans="1:11" ht="15.75">
      <c r="A26" s="9">
        <v>20</v>
      </c>
      <c r="B26" s="14" t="s">
        <v>36</v>
      </c>
      <c r="C26" s="14"/>
      <c r="D26" s="10"/>
      <c r="E26" s="12">
        <v>1150302.013725</v>
      </c>
      <c r="F26" s="10"/>
      <c r="G26" s="12">
        <v>462276.90194000001</v>
      </c>
      <c r="H26" s="10"/>
      <c r="I26" s="12">
        <v>488449.18599999999</v>
      </c>
      <c r="J26" s="11">
        <f t="shared" si="0"/>
        <v>5.6616032404312051</v>
      </c>
      <c r="K26" s="188"/>
    </row>
    <row r="27" spans="1:11" ht="15.75">
      <c r="A27" s="9">
        <v>21</v>
      </c>
      <c r="B27" s="14" t="s">
        <v>37</v>
      </c>
      <c r="C27" s="14"/>
      <c r="D27" s="10"/>
      <c r="E27" s="12">
        <v>693633.74800000002</v>
      </c>
      <c r="F27" s="10"/>
      <c r="G27" s="12">
        <v>387526.31900000002</v>
      </c>
      <c r="H27" s="10"/>
      <c r="I27" s="12">
        <v>438998.81199999998</v>
      </c>
      <c r="J27" s="11">
        <f t="shared" si="0"/>
        <v>13.282321864698929</v>
      </c>
      <c r="K27" s="188"/>
    </row>
    <row r="28" spans="1:11" ht="15.75">
      <c r="A28" s="9">
        <v>22</v>
      </c>
      <c r="B28" s="14" t="s">
        <v>38</v>
      </c>
      <c r="C28" s="14"/>
      <c r="D28" s="10"/>
      <c r="E28" s="12">
        <v>727456.86899999995</v>
      </c>
      <c r="F28" s="10"/>
      <c r="G28" s="12">
        <v>216621.77499999999</v>
      </c>
      <c r="H28" s="10"/>
      <c r="I28" s="12">
        <v>357333.92300000001</v>
      </c>
      <c r="J28" s="11">
        <f t="shared" si="0"/>
        <v>64.957527007615028</v>
      </c>
      <c r="K28" s="188"/>
    </row>
    <row r="29" spans="1:11" ht="15.75">
      <c r="A29" s="9">
        <v>23</v>
      </c>
      <c r="B29" s="14" t="s">
        <v>39</v>
      </c>
      <c r="C29" s="14"/>
      <c r="D29" s="10"/>
      <c r="E29" s="12">
        <v>595091.55978000001</v>
      </c>
      <c r="F29" s="10"/>
      <c r="G29" s="12">
        <v>238399.32678</v>
      </c>
      <c r="H29" s="10"/>
      <c r="I29" s="12">
        <v>238542.44899999999</v>
      </c>
      <c r="J29" s="11">
        <f t="shared" si="0"/>
        <v>6.0034657787454648E-2</v>
      </c>
      <c r="K29" s="188"/>
    </row>
    <row r="30" spans="1:11" ht="15.75">
      <c r="A30" s="9">
        <v>24</v>
      </c>
      <c r="B30" s="14" t="s">
        <v>40</v>
      </c>
      <c r="C30" s="14"/>
      <c r="D30" s="10"/>
      <c r="E30" s="12">
        <v>211757.70053</v>
      </c>
      <c r="F30" s="10"/>
      <c r="G30" s="12">
        <v>60316.525594999999</v>
      </c>
      <c r="H30" s="10"/>
      <c r="I30" s="12">
        <v>33153.260999999999</v>
      </c>
      <c r="J30" s="11">
        <f t="shared" si="0"/>
        <v>-45.03453129477294</v>
      </c>
      <c r="K30" s="188"/>
    </row>
    <row r="31" spans="1:11" ht="15.75">
      <c r="A31" s="9">
        <v>25</v>
      </c>
      <c r="B31" s="14" t="s">
        <v>41</v>
      </c>
      <c r="C31" s="14"/>
      <c r="D31" s="10"/>
      <c r="E31" s="12">
        <v>2363112.4759999998</v>
      </c>
      <c r="F31" s="10"/>
      <c r="G31" s="12">
        <v>672137.65800000005</v>
      </c>
      <c r="H31" s="10"/>
      <c r="I31" s="12">
        <v>281517.16200000001</v>
      </c>
      <c r="J31" s="11">
        <f t="shared" si="0"/>
        <v>-58.116145011473229</v>
      </c>
      <c r="K31" s="188"/>
    </row>
    <row r="32" spans="1:11" ht="15.75">
      <c r="A32" s="9">
        <v>26</v>
      </c>
      <c r="B32" s="14" t="s">
        <v>42</v>
      </c>
      <c r="C32" s="14"/>
      <c r="D32" s="10"/>
      <c r="E32" s="12">
        <v>10276634.265000001</v>
      </c>
      <c r="F32" s="10"/>
      <c r="G32" s="12">
        <v>4069286.3730000001</v>
      </c>
      <c r="H32" s="10"/>
      <c r="I32" s="12">
        <v>1610743.4080000001</v>
      </c>
      <c r="J32" s="11">
        <f t="shared" si="0"/>
        <v>-60.41705448190141</v>
      </c>
      <c r="K32" s="188"/>
    </row>
    <row r="33" spans="1:11" ht="15.75">
      <c r="A33" s="9">
        <v>27</v>
      </c>
      <c r="B33" s="14" t="s">
        <v>43</v>
      </c>
      <c r="C33" s="14"/>
      <c r="D33" s="10"/>
      <c r="E33" s="12">
        <v>1662156.9080000001</v>
      </c>
      <c r="F33" s="10"/>
      <c r="G33" s="12">
        <v>567898.255</v>
      </c>
      <c r="H33" s="10"/>
      <c r="I33" s="12">
        <v>341008.75599999999</v>
      </c>
      <c r="J33" s="11">
        <f t="shared" si="0"/>
        <v>-39.952490961607197</v>
      </c>
      <c r="K33" s="188"/>
    </row>
    <row r="34" spans="1:11" ht="15.75">
      <c r="A34" s="9">
        <v>28</v>
      </c>
      <c r="B34" s="14" t="s">
        <v>44</v>
      </c>
      <c r="C34" s="14"/>
      <c r="D34" s="10"/>
      <c r="E34" s="12">
        <v>790026.071</v>
      </c>
      <c r="F34" s="10"/>
      <c r="G34" s="12">
        <v>339750.647</v>
      </c>
      <c r="H34" s="10"/>
      <c r="I34" s="12">
        <v>79198.236000000004</v>
      </c>
      <c r="J34" s="11">
        <f t="shared" si="0"/>
        <v>-76.689305318673902</v>
      </c>
      <c r="K34" s="188"/>
    </row>
    <row r="35" spans="1:11" ht="15.75">
      <c r="A35" s="9">
        <v>29</v>
      </c>
      <c r="B35" s="14" t="s">
        <v>45</v>
      </c>
      <c r="C35" s="14"/>
      <c r="D35" s="10"/>
      <c r="E35" s="12">
        <f>E36-SUM(E7:E34)</f>
        <v>19443441.249514997</v>
      </c>
      <c r="F35" s="10"/>
      <c r="G35" s="12">
        <f>G36-SUM(G7:G34)</f>
        <v>6219282.8282100074</v>
      </c>
      <c r="H35" s="10"/>
      <c r="I35" s="12">
        <f>I36-SUM(I7:I34)</f>
        <v>3909852.8289999999</v>
      </c>
      <c r="J35" s="11">
        <f t="shared" si="0"/>
        <v>-37.133381179171948</v>
      </c>
      <c r="K35" s="188"/>
    </row>
    <row r="36" spans="1:11" ht="15.75">
      <c r="A36" s="18"/>
      <c r="B36" s="19" t="s">
        <v>46</v>
      </c>
      <c r="C36" s="19"/>
      <c r="D36" s="20"/>
      <c r="E36" s="21">
        <v>86640461.907000005</v>
      </c>
      <c r="F36" s="20"/>
      <c r="G36" s="21">
        <v>30014633.790929999</v>
      </c>
      <c r="H36" s="20"/>
      <c r="I36" s="21">
        <v>20848800.541999999</v>
      </c>
      <c r="J36" s="22">
        <f t="shared" si="0"/>
        <v>-30.537881330738685</v>
      </c>
      <c r="K36" s="84"/>
    </row>
  </sheetData>
  <mergeCells count="8">
    <mergeCell ref="D5:E5"/>
    <mergeCell ref="F5:G5"/>
    <mergeCell ref="H5:I5"/>
    <mergeCell ref="A1:J1"/>
    <mergeCell ref="A2:J2"/>
    <mergeCell ref="D4:E4"/>
    <mergeCell ref="F4:G4"/>
    <mergeCell ref="H4:I4"/>
  </mergeCells>
  <pageMargins left="0.25" right="0.25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F1"/>
    </sheetView>
  </sheetViews>
  <sheetFormatPr defaultRowHeight="15.75"/>
  <cols>
    <col min="1" max="1" width="4.28515625" style="66" bestFit="1" customWidth="1"/>
    <col min="2" max="2" width="48.5703125" style="66" bestFit="1" customWidth="1"/>
    <col min="3" max="3" width="14" style="66" bestFit="1" customWidth="1"/>
    <col min="4" max="5" width="18.28515625" style="66" bestFit="1" customWidth="1"/>
    <col min="6" max="6" width="10.42578125" style="66" bestFit="1" customWidth="1"/>
    <col min="7" max="16384" width="9.140625" style="66"/>
  </cols>
  <sheetData>
    <row r="1" spans="1:6" ht="18.75">
      <c r="A1" s="198" t="s">
        <v>56</v>
      </c>
      <c r="B1" s="198"/>
      <c r="C1" s="198"/>
      <c r="D1" s="198"/>
      <c r="E1" s="198"/>
      <c r="F1" s="198"/>
    </row>
    <row r="2" spans="1:6" ht="18.75">
      <c r="A2" s="198" t="s">
        <v>122</v>
      </c>
      <c r="B2" s="198"/>
      <c r="C2" s="198"/>
      <c r="D2" s="198"/>
      <c r="E2" s="198"/>
      <c r="F2" s="198"/>
    </row>
    <row r="3" spans="1:6">
      <c r="A3" s="25"/>
      <c r="B3" s="67"/>
      <c r="C3" s="67" t="s">
        <v>87</v>
      </c>
      <c r="D3" s="67"/>
      <c r="E3" s="68" t="s">
        <v>2</v>
      </c>
      <c r="F3" s="67"/>
    </row>
    <row r="4" spans="1:6">
      <c r="A4" s="69" t="s">
        <v>6</v>
      </c>
      <c r="B4" s="70" t="s">
        <v>7</v>
      </c>
      <c r="C4" s="165" t="s">
        <v>57</v>
      </c>
      <c r="D4" s="165" t="s">
        <v>57</v>
      </c>
      <c r="E4" s="165" t="s">
        <v>58</v>
      </c>
      <c r="F4" s="29" t="s">
        <v>5</v>
      </c>
    </row>
    <row r="5" spans="1:6">
      <c r="A5" s="82"/>
      <c r="B5" s="71"/>
      <c r="C5" s="166" t="s">
        <v>59</v>
      </c>
      <c r="D5" s="166" t="s">
        <v>59</v>
      </c>
      <c r="E5" s="166" t="s">
        <v>60</v>
      </c>
      <c r="F5" s="72" t="s">
        <v>10</v>
      </c>
    </row>
    <row r="6" spans="1:6">
      <c r="A6" s="83"/>
      <c r="B6" s="47"/>
      <c r="C6" s="167" t="s">
        <v>9</v>
      </c>
      <c r="D6" s="167" t="s">
        <v>121</v>
      </c>
      <c r="E6" s="167" t="s">
        <v>121</v>
      </c>
      <c r="F6" s="164"/>
    </row>
    <row r="7" spans="1:6">
      <c r="A7" s="82">
        <v>1</v>
      </c>
      <c r="B7" s="73" t="s">
        <v>61</v>
      </c>
      <c r="C7" s="12">
        <v>79769130.437000006</v>
      </c>
      <c r="D7" s="12">
        <v>27202858.114999998</v>
      </c>
      <c r="E7" s="12">
        <v>17397071.465999998</v>
      </c>
      <c r="F7" s="11">
        <f>E7/D7*100-100</f>
        <v>-36.04689848230678</v>
      </c>
    </row>
    <row r="8" spans="1:6">
      <c r="A8" s="82">
        <v>2</v>
      </c>
      <c r="B8" s="73" t="s">
        <v>62</v>
      </c>
      <c r="C8" s="12">
        <v>112165082.368</v>
      </c>
      <c r="D8" s="12">
        <v>41400161.394000001</v>
      </c>
      <c r="E8" s="12">
        <v>15352119.482999999</v>
      </c>
      <c r="F8" s="11">
        <f t="shared" ref="F8:F36" si="0">E8/D8*100-100</f>
        <v>-62.917730351590045</v>
      </c>
    </row>
    <row r="9" spans="1:6">
      <c r="A9" s="82">
        <v>3</v>
      </c>
      <c r="B9" s="73" t="s">
        <v>63</v>
      </c>
      <c r="C9" s="12">
        <v>49386015.023000002</v>
      </c>
      <c r="D9" s="12">
        <v>17343792.739</v>
      </c>
      <c r="E9" s="12">
        <v>10225303.833000001</v>
      </c>
      <c r="F9" s="11">
        <f t="shared" si="0"/>
        <v>-41.04343849769986</v>
      </c>
    </row>
    <row r="10" spans="1:6">
      <c r="A10" s="82">
        <v>4</v>
      </c>
      <c r="B10" s="73" t="s">
        <v>64</v>
      </c>
      <c r="C10" s="12">
        <v>51016530.946000002</v>
      </c>
      <c r="D10" s="12">
        <v>15914417.495999999</v>
      </c>
      <c r="E10" s="12">
        <v>9918622.0960000008</v>
      </c>
      <c r="F10" s="11">
        <f t="shared" si="0"/>
        <v>-37.675242600032377</v>
      </c>
    </row>
    <row r="11" spans="1:6">
      <c r="A11" s="82">
        <v>5</v>
      </c>
      <c r="B11" s="75" t="s">
        <v>66</v>
      </c>
      <c r="C11" s="12">
        <v>35121450.626999997</v>
      </c>
      <c r="D11" s="12">
        <v>10574855.68</v>
      </c>
      <c r="E11" s="12">
        <v>7667331.9560000002</v>
      </c>
      <c r="F11" s="11">
        <f t="shared" si="0"/>
        <v>-27.494689402702093</v>
      </c>
    </row>
    <row r="12" spans="1:6">
      <c r="A12" s="82">
        <v>6</v>
      </c>
      <c r="B12" s="73" t="s">
        <v>65</v>
      </c>
      <c r="C12" s="12">
        <v>19316099.443999998</v>
      </c>
      <c r="D12" s="12">
        <v>7232618.6689999998</v>
      </c>
      <c r="E12" s="12">
        <v>7097832.4479999999</v>
      </c>
      <c r="F12" s="11">
        <f t="shared" si="0"/>
        <v>-1.863588102297058</v>
      </c>
    </row>
    <row r="13" spans="1:6">
      <c r="A13" s="82">
        <v>7</v>
      </c>
      <c r="B13" s="76" t="s">
        <v>67</v>
      </c>
      <c r="C13" s="12">
        <v>36125841.041999996</v>
      </c>
      <c r="D13" s="12">
        <v>10788276.207</v>
      </c>
      <c r="E13" s="12">
        <v>6004800.9639999997</v>
      </c>
      <c r="F13" s="11">
        <f t="shared" si="0"/>
        <v>-44.339569651509578</v>
      </c>
    </row>
    <row r="14" spans="1:6">
      <c r="A14" s="82">
        <v>8</v>
      </c>
      <c r="B14" s="76" t="s">
        <v>68</v>
      </c>
      <c r="C14" s="12">
        <v>8494198.5500000007</v>
      </c>
      <c r="D14" s="12">
        <v>1413012.5049999999</v>
      </c>
      <c r="E14" s="12">
        <v>4710936.3660000004</v>
      </c>
      <c r="F14" s="11">
        <f t="shared" si="0"/>
        <v>233.39665072532398</v>
      </c>
    </row>
    <row r="15" spans="1:6">
      <c r="A15" s="82">
        <v>9</v>
      </c>
      <c r="B15" s="73" t="s">
        <v>69</v>
      </c>
      <c r="C15" s="12">
        <v>10293722.301000001</v>
      </c>
      <c r="D15" s="12">
        <v>4567263.9479999999</v>
      </c>
      <c r="E15" s="12">
        <v>4132108.4649999999</v>
      </c>
      <c r="F15" s="11">
        <f t="shared" si="0"/>
        <v>-9.5277060392043751</v>
      </c>
    </row>
    <row r="16" spans="1:6">
      <c r="A16" s="82">
        <v>10</v>
      </c>
      <c r="B16" s="73" t="s">
        <v>71</v>
      </c>
      <c r="C16" s="12">
        <v>14307346.926000001</v>
      </c>
      <c r="D16" s="12">
        <v>5819876.0690000001</v>
      </c>
      <c r="E16" s="12">
        <v>4127521.1430000002</v>
      </c>
      <c r="F16" s="11">
        <f t="shared" si="0"/>
        <v>-29.078882538658405</v>
      </c>
    </row>
    <row r="17" spans="1:6">
      <c r="A17" s="82">
        <v>11</v>
      </c>
      <c r="B17" s="73" t="s">
        <v>70</v>
      </c>
      <c r="C17" s="12">
        <v>21588562.52761</v>
      </c>
      <c r="D17" s="12">
        <v>6454618.1351399999</v>
      </c>
      <c r="E17" s="12">
        <v>3821204.5610000002</v>
      </c>
      <c r="F17" s="11">
        <f t="shared" si="0"/>
        <v>-40.798905822224619</v>
      </c>
    </row>
    <row r="18" spans="1:6">
      <c r="A18" s="82">
        <v>12</v>
      </c>
      <c r="B18" s="171" t="s">
        <v>123</v>
      </c>
      <c r="C18" s="168">
        <f>24787812621/1000</f>
        <v>24787812.620999999</v>
      </c>
      <c r="D18" s="12">
        <v>10739909.819</v>
      </c>
      <c r="E18" s="12">
        <v>3084014.8829999999</v>
      </c>
      <c r="F18" s="11">
        <f t="shared" si="0"/>
        <v>-71.284536509384253</v>
      </c>
    </row>
    <row r="19" spans="1:6">
      <c r="A19" s="82">
        <v>13</v>
      </c>
      <c r="B19" s="73" t="s">
        <v>72</v>
      </c>
      <c r="C19" s="12">
        <v>15707966.124</v>
      </c>
      <c r="D19" s="12">
        <v>3303705.63</v>
      </c>
      <c r="E19" s="12">
        <v>2886235.2850000001</v>
      </c>
      <c r="F19" s="11">
        <f t="shared" si="0"/>
        <v>-12.636426841697741</v>
      </c>
    </row>
    <row r="20" spans="1:6">
      <c r="A20" s="82">
        <v>14</v>
      </c>
      <c r="B20" s="75" t="s">
        <v>73</v>
      </c>
      <c r="C20" s="12">
        <v>12483276.593</v>
      </c>
      <c r="D20" s="12">
        <v>4377061.3080000002</v>
      </c>
      <c r="E20" s="12">
        <v>2554843.605</v>
      </c>
      <c r="F20" s="11">
        <f t="shared" si="0"/>
        <v>-41.63107561846379</v>
      </c>
    </row>
    <row r="21" spans="1:6">
      <c r="A21" s="82">
        <v>15</v>
      </c>
      <c r="B21" s="77" t="s">
        <v>74</v>
      </c>
      <c r="C21" s="12">
        <v>9221719.4609999992</v>
      </c>
      <c r="D21" s="12">
        <v>3809142.92</v>
      </c>
      <c r="E21" s="12">
        <v>2292454.2439999999</v>
      </c>
      <c r="F21" s="11">
        <f t="shared" si="0"/>
        <v>-39.817058793897921</v>
      </c>
    </row>
    <row r="22" spans="1:6">
      <c r="A22" s="82">
        <v>16</v>
      </c>
      <c r="B22" s="73" t="s">
        <v>75</v>
      </c>
      <c r="C22" s="12">
        <v>8849641.5940000005</v>
      </c>
      <c r="D22" s="12">
        <v>3019020.0279999999</v>
      </c>
      <c r="E22" s="12">
        <v>2143626.1439999999</v>
      </c>
      <c r="F22" s="11">
        <f t="shared" si="0"/>
        <v>-28.995961467003568</v>
      </c>
    </row>
    <row r="23" spans="1:6">
      <c r="A23" s="82">
        <v>17</v>
      </c>
      <c r="B23" s="73" t="s">
        <v>77</v>
      </c>
      <c r="C23" s="12">
        <v>15649694.796</v>
      </c>
      <c r="D23" s="12">
        <v>2078500.9680000001</v>
      </c>
      <c r="E23" s="12">
        <v>2023304.9380000001</v>
      </c>
      <c r="F23" s="11">
        <f t="shared" si="0"/>
        <v>-2.6555691264898229</v>
      </c>
    </row>
    <row r="24" spans="1:6">
      <c r="A24" s="82">
        <v>18</v>
      </c>
      <c r="B24" s="77" t="s">
        <v>76</v>
      </c>
      <c r="C24" s="12">
        <v>8187984.1380000003</v>
      </c>
      <c r="D24" s="12">
        <v>2324394.8470000001</v>
      </c>
      <c r="E24" s="12">
        <v>1769596.567</v>
      </c>
      <c r="F24" s="11">
        <f t="shared" si="0"/>
        <v>-23.868504127689633</v>
      </c>
    </row>
    <row r="25" spans="1:6">
      <c r="A25" s="82">
        <v>19</v>
      </c>
      <c r="B25" s="77" t="s">
        <v>78</v>
      </c>
      <c r="C25" s="12">
        <v>6342103.2929999996</v>
      </c>
      <c r="D25" s="12">
        <v>2087130.2009999999</v>
      </c>
      <c r="E25" s="12">
        <v>1296472.4550000001</v>
      </c>
      <c r="F25" s="11">
        <f t="shared" si="0"/>
        <v>-37.882531028546971</v>
      </c>
    </row>
    <row r="26" spans="1:6">
      <c r="A26" s="82">
        <v>20</v>
      </c>
      <c r="B26" s="77" t="s">
        <v>79</v>
      </c>
      <c r="C26" s="12">
        <v>4484229.6490000002</v>
      </c>
      <c r="D26" s="12">
        <v>1823551.7050000001</v>
      </c>
      <c r="E26" s="12">
        <v>1289129.898</v>
      </c>
      <c r="F26" s="11">
        <f t="shared" si="0"/>
        <v>-29.306644036177744</v>
      </c>
    </row>
    <row r="27" spans="1:6">
      <c r="A27" s="82">
        <v>21</v>
      </c>
      <c r="B27" s="77" t="s">
        <v>43</v>
      </c>
      <c r="C27" s="12">
        <v>4922039.7439999999</v>
      </c>
      <c r="D27" s="12">
        <v>2167122.0520000001</v>
      </c>
      <c r="E27" s="12">
        <v>1138317.5160000001</v>
      </c>
      <c r="F27" s="11">
        <f t="shared" si="0"/>
        <v>-47.473308439205532</v>
      </c>
    </row>
    <row r="28" spans="1:6">
      <c r="A28" s="82">
        <v>22</v>
      </c>
      <c r="B28" s="73" t="s">
        <v>80</v>
      </c>
      <c r="C28" s="12">
        <v>3484783.5890000002</v>
      </c>
      <c r="D28" s="12">
        <v>1155170.8189999999</v>
      </c>
      <c r="E28" s="12">
        <v>1086180.442</v>
      </c>
      <c r="F28" s="11">
        <f t="shared" si="0"/>
        <v>-5.9723095377117374</v>
      </c>
    </row>
    <row r="29" spans="1:6">
      <c r="A29" s="82">
        <v>23</v>
      </c>
      <c r="B29" s="77" t="s">
        <v>84</v>
      </c>
      <c r="C29" s="12">
        <v>2752629.807</v>
      </c>
      <c r="D29" s="12">
        <v>867515.12199999997</v>
      </c>
      <c r="E29" s="12">
        <v>1040215.19</v>
      </c>
      <c r="F29" s="11">
        <f t="shared" si="0"/>
        <v>19.907441797884886</v>
      </c>
    </row>
    <row r="30" spans="1:6">
      <c r="A30" s="82">
        <v>24</v>
      </c>
      <c r="B30" s="77" t="s">
        <v>82</v>
      </c>
      <c r="C30" s="12">
        <v>3707318.5359999998</v>
      </c>
      <c r="D30" s="12">
        <v>1430307.807</v>
      </c>
      <c r="E30" s="12">
        <v>903958.04599999997</v>
      </c>
      <c r="F30" s="11">
        <f t="shared" si="0"/>
        <v>-36.799754460125101</v>
      </c>
    </row>
    <row r="31" spans="1:6">
      <c r="A31" s="82">
        <v>25</v>
      </c>
      <c r="B31" s="73" t="s">
        <v>81</v>
      </c>
      <c r="C31" s="12">
        <v>4964571.6869999999</v>
      </c>
      <c r="D31" s="12">
        <v>1762238.324</v>
      </c>
      <c r="E31" s="12">
        <v>867299.58900000004</v>
      </c>
      <c r="F31" s="11">
        <f t="shared" si="0"/>
        <v>-50.784205678187263</v>
      </c>
    </row>
    <row r="32" spans="1:6">
      <c r="A32" s="82">
        <v>26</v>
      </c>
      <c r="B32" s="73" t="s">
        <v>83</v>
      </c>
      <c r="C32" s="12">
        <v>8401446.0170000009</v>
      </c>
      <c r="D32" s="12">
        <v>2054681.3559999999</v>
      </c>
      <c r="E32" s="12">
        <v>836404.40500000003</v>
      </c>
      <c r="F32" s="11">
        <f t="shared" si="0"/>
        <v>-59.292743735783425</v>
      </c>
    </row>
    <row r="33" spans="1:6">
      <c r="A33" s="82">
        <v>27</v>
      </c>
      <c r="B33" s="77" t="s">
        <v>85</v>
      </c>
      <c r="C33" s="12">
        <v>2124482.0499999998</v>
      </c>
      <c r="D33" s="12">
        <v>958795.1</v>
      </c>
      <c r="E33" s="12">
        <v>475101.69400000002</v>
      </c>
      <c r="F33" s="11">
        <f t="shared" si="0"/>
        <v>-50.448047346090938</v>
      </c>
    </row>
    <row r="34" spans="1:6">
      <c r="A34" s="82">
        <v>28</v>
      </c>
      <c r="B34" s="73" t="s">
        <v>86</v>
      </c>
      <c r="C34" s="12">
        <v>2110922.111</v>
      </c>
      <c r="D34" s="12">
        <v>761385.68099999998</v>
      </c>
      <c r="E34" s="12">
        <v>346175.42700000003</v>
      </c>
      <c r="F34" s="11">
        <f t="shared" si="0"/>
        <v>-54.533499166239238</v>
      </c>
    </row>
    <row r="35" spans="1:6">
      <c r="A35" s="82">
        <v>29</v>
      </c>
      <c r="B35" s="73" t="s">
        <v>45</v>
      </c>
      <c r="C35" s="169">
        <f>C36-SUM(C7:C34)</f>
        <v>208814653.08950007</v>
      </c>
      <c r="D35" s="12">
        <f>D36-SUM(D7:D34)</f>
        <v>67090099.475500017</v>
      </c>
      <c r="E35" s="12">
        <f>E36-SUM(E7:E34)</f>
        <v>44137791.666999966</v>
      </c>
      <c r="F35" s="11">
        <f t="shared" si="0"/>
        <v>-34.211169737319864</v>
      </c>
    </row>
    <row r="36" spans="1:6" s="79" customFormat="1">
      <c r="A36" s="163"/>
      <c r="B36" s="78" t="s">
        <v>46</v>
      </c>
      <c r="C36" s="170">
        <v>784581255.09110999</v>
      </c>
      <c r="D36" s="21">
        <v>260521484.11964002</v>
      </c>
      <c r="E36" s="21">
        <v>160625974.77599999</v>
      </c>
      <c r="F36" s="22">
        <f t="shared" si="0"/>
        <v>-38.344441987657618</v>
      </c>
    </row>
    <row r="37" spans="1:6">
      <c r="A37" s="25"/>
      <c r="D37" s="80"/>
      <c r="E37" s="81"/>
      <c r="F37" s="25"/>
    </row>
  </sheetData>
  <sortState ref="B7:E34">
    <sortCondition descending="1" ref="E7"/>
  </sortState>
  <mergeCells count="2">
    <mergeCell ref="A1:F1"/>
    <mergeCell ref="A2:F2"/>
  </mergeCells>
  <pageMargins left="0.7" right="0.7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/>
  </sheetViews>
  <sheetFormatPr defaultRowHeight="15.75"/>
  <cols>
    <col min="1" max="1" width="4.85546875" style="85" bestFit="1" customWidth="1"/>
    <col min="2" max="2" width="17.140625" style="85" customWidth="1"/>
    <col min="3" max="4" width="22.7109375" style="85" bestFit="1" customWidth="1"/>
    <col min="5" max="5" width="13.5703125" style="85" bestFit="1" customWidth="1"/>
    <col min="6" max="16384" width="9.140625" style="85"/>
  </cols>
  <sheetData>
    <row r="1" spans="1:10" ht="18.75">
      <c r="B1" s="199" t="s">
        <v>88</v>
      </c>
      <c r="C1" s="199"/>
      <c r="D1" s="199"/>
      <c r="E1" s="199"/>
    </row>
    <row r="2" spans="1:10">
      <c r="B2" s="190" t="s">
        <v>124</v>
      </c>
      <c r="C2" s="190"/>
      <c r="D2" s="190"/>
      <c r="E2" s="190"/>
    </row>
    <row r="3" spans="1:10">
      <c r="B3" s="86" t="s">
        <v>89</v>
      </c>
      <c r="C3" s="24"/>
      <c r="D3" s="24"/>
      <c r="E3" s="27" t="s">
        <v>48</v>
      </c>
    </row>
    <row r="4" spans="1:10">
      <c r="A4" s="204" t="s">
        <v>133</v>
      </c>
      <c r="B4" s="141" t="s">
        <v>119</v>
      </c>
      <c r="C4" s="69" t="s">
        <v>90</v>
      </c>
      <c r="D4" s="87" t="s">
        <v>4</v>
      </c>
      <c r="E4" s="88" t="s">
        <v>91</v>
      </c>
    </row>
    <row r="5" spans="1:10">
      <c r="A5" s="205"/>
      <c r="B5" s="99"/>
      <c r="C5" s="176" t="s">
        <v>125</v>
      </c>
      <c r="D5" s="176" t="s">
        <v>125</v>
      </c>
      <c r="E5" s="89"/>
    </row>
    <row r="6" spans="1:10">
      <c r="A6" s="206">
        <v>1</v>
      </c>
      <c r="B6" s="172" t="s">
        <v>92</v>
      </c>
      <c r="C6" s="90">
        <v>18.100249810000001</v>
      </c>
      <c r="D6" s="178">
        <v>10.985843761</v>
      </c>
      <c r="E6" s="174">
        <f>+D6/C6*100-100</f>
        <v>-39.30556828596611</v>
      </c>
      <c r="H6" s="146"/>
      <c r="I6" s="146"/>
      <c r="J6" s="142"/>
    </row>
    <row r="7" spans="1:10">
      <c r="A7" s="206">
        <v>2</v>
      </c>
      <c r="B7" s="172" t="s">
        <v>93</v>
      </c>
      <c r="C7" s="91">
        <v>2.7576007389999999</v>
      </c>
      <c r="D7" s="179">
        <v>3.1566717180000001</v>
      </c>
      <c r="E7" s="175">
        <f t="shared" ref="E7:E20" si="0">+D7/C7*100-100</f>
        <v>14.471673631213093</v>
      </c>
      <c r="H7" s="146"/>
      <c r="I7" s="146"/>
      <c r="J7" s="142"/>
    </row>
    <row r="8" spans="1:10">
      <c r="A8" s="206">
        <v>3</v>
      </c>
      <c r="B8" s="172" t="s">
        <v>94</v>
      </c>
      <c r="C8" s="91">
        <v>1.1397662687300001</v>
      </c>
      <c r="D8" s="179">
        <v>1.115935712</v>
      </c>
      <c r="E8" s="175">
        <f t="shared" si="0"/>
        <v>-2.0908283903289799</v>
      </c>
      <c r="H8" s="146"/>
      <c r="I8" s="146"/>
      <c r="J8" s="142"/>
    </row>
    <row r="9" spans="1:10">
      <c r="A9" s="206">
        <v>4</v>
      </c>
      <c r="B9" s="172" t="s">
        <v>95</v>
      </c>
      <c r="C9" s="91">
        <v>0.81112935408500009</v>
      </c>
      <c r="D9" s="179">
        <v>1.0562688609999999</v>
      </c>
      <c r="E9" s="175">
        <f t="shared" si="0"/>
        <v>30.221999201536875</v>
      </c>
      <c r="H9" s="146"/>
      <c r="I9" s="146"/>
      <c r="J9" s="142"/>
    </row>
    <row r="10" spans="1:10">
      <c r="A10" s="206">
        <v>5</v>
      </c>
      <c r="B10" s="172" t="s">
        <v>97</v>
      </c>
      <c r="C10" s="91">
        <v>0.49053081368000001</v>
      </c>
      <c r="D10" s="179">
        <v>0.49079302400000002</v>
      </c>
      <c r="E10" s="175">
        <f t="shared" si="0"/>
        <v>5.3454403411052454E-2</v>
      </c>
      <c r="H10" s="146"/>
      <c r="I10" s="146"/>
      <c r="J10" s="142"/>
    </row>
    <row r="11" spans="1:10">
      <c r="A11" s="206">
        <v>6</v>
      </c>
      <c r="B11" s="172" t="s">
        <v>96</v>
      </c>
      <c r="C11" s="91">
        <v>0.58147607770000009</v>
      </c>
      <c r="D11" s="179">
        <v>0.45885533499999998</v>
      </c>
      <c r="E11" s="175">
        <f t="shared" si="0"/>
        <v>-21.087839621024557</v>
      </c>
      <c r="H11" s="146"/>
      <c r="I11" s="146"/>
      <c r="J11" s="142"/>
    </row>
    <row r="12" spans="1:10">
      <c r="A12" s="206">
        <v>7</v>
      </c>
      <c r="B12" s="172" t="s">
        <v>98</v>
      </c>
      <c r="C12" s="91">
        <v>0.45124928022999999</v>
      </c>
      <c r="D12" s="179">
        <v>0.38235345300000001</v>
      </c>
      <c r="E12" s="175">
        <f t="shared" si="0"/>
        <v>-15.267797700393899</v>
      </c>
      <c r="H12" s="146"/>
      <c r="I12" s="146"/>
      <c r="J12" s="142"/>
    </row>
    <row r="13" spans="1:10">
      <c r="A13" s="206">
        <v>8</v>
      </c>
      <c r="B13" s="172" t="s">
        <v>99</v>
      </c>
      <c r="C13" s="91">
        <v>1.193584129</v>
      </c>
      <c r="D13" s="179">
        <v>0.375277519</v>
      </c>
      <c r="E13" s="175">
        <f t="shared" si="0"/>
        <v>-68.558771025682759</v>
      </c>
      <c r="H13" s="146"/>
      <c r="I13" s="146"/>
      <c r="J13" s="142"/>
    </row>
    <row r="14" spans="1:10">
      <c r="A14" s="206">
        <v>9</v>
      </c>
      <c r="B14" s="172" t="s">
        <v>100</v>
      </c>
      <c r="C14" s="91">
        <v>0.37834508049999999</v>
      </c>
      <c r="D14" s="179">
        <v>0.326414643</v>
      </c>
      <c r="E14" s="175">
        <f t="shared" si="0"/>
        <v>-13.725680648832963</v>
      </c>
      <c r="H14" s="146"/>
      <c r="I14" s="146"/>
      <c r="J14" s="142"/>
    </row>
    <row r="15" spans="1:10">
      <c r="A15" s="206">
        <v>10</v>
      </c>
      <c r="B15" s="172" t="s">
        <v>101</v>
      </c>
      <c r="C15" s="91">
        <v>0.57916859499999995</v>
      </c>
      <c r="D15" s="179">
        <v>0.31647360499999999</v>
      </c>
      <c r="E15" s="175">
        <f t="shared" si="0"/>
        <v>-45.357257328498626</v>
      </c>
      <c r="H15" s="146"/>
      <c r="I15" s="146"/>
      <c r="J15" s="142"/>
    </row>
    <row r="16" spans="1:10">
      <c r="A16" s="206">
        <v>11</v>
      </c>
      <c r="B16" s="172" t="s">
        <v>102</v>
      </c>
      <c r="C16" s="91">
        <v>0.17102102953000001</v>
      </c>
      <c r="D16" s="179">
        <v>0.23004395799999999</v>
      </c>
      <c r="E16" s="175">
        <f t="shared" si="0"/>
        <v>34.51208815208679</v>
      </c>
      <c r="H16" s="146"/>
      <c r="I16" s="146"/>
      <c r="J16" s="142"/>
    </row>
    <row r="17" spans="1:10">
      <c r="A17" s="206">
        <v>12</v>
      </c>
      <c r="B17" s="172" t="s">
        <v>104</v>
      </c>
      <c r="C17" s="91">
        <v>0.22248147680000002</v>
      </c>
      <c r="D17" s="179">
        <v>0.18819840700000001</v>
      </c>
      <c r="E17" s="175">
        <f t="shared" si="0"/>
        <v>-15.409404096512176</v>
      </c>
      <c r="H17" s="146"/>
      <c r="I17" s="146"/>
      <c r="J17" s="142"/>
    </row>
    <row r="18" spans="1:10">
      <c r="A18" s="206">
        <v>13</v>
      </c>
      <c r="B18" s="172" t="s">
        <v>103</v>
      </c>
      <c r="C18" s="91">
        <v>0.676841582</v>
      </c>
      <c r="D18" s="179">
        <v>0.175363569</v>
      </c>
      <c r="E18" s="175">
        <f t="shared" si="0"/>
        <v>-74.090899013352882</v>
      </c>
      <c r="H18" s="146"/>
      <c r="I18" s="146"/>
      <c r="J18" s="142"/>
    </row>
    <row r="19" spans="1:10">
      <c r="A19" s="206">
        <v>14</v>
      </c>
      <c r="B19" s="172" t="s">
        <v>105</v>
      </c>
      <c r="C19" s="91">
        <v>0.12368436536499999</v>
      </c>
      <c r="D19" s="179">
        <v>0.13818314700000001</v>
      </c>
      <c r="E19" s="175">
        <f t="shared" si="0"/>
        <v>11.722404519126755</v>
      </c>
      <c r="H19" s="146"/>
      <c r="I19" s="146"/>
      <c r="J19" s="142"/>
    </row>
    <row r="20" spans="1:10">
      <c r="A20" s="206">
        <v>15</v>
      </c>
      <c r="B20" s="173" t="s">
        <v>45</v>
      </c>
      <c r="C20" s="92">
        <f>C21-SUM(C6:C19)</f>
        <v>2.3375051893099936</v>
      </c>
      <c r="D20" s="180">
        <f>D21-SUM(D6:D19)</f>
        <v>1.4521238299999979</v>
      </c>
      <c r="E20" s="175">
        <f t="shared" si="0"/>
        <v>-37.877193315294875</v>
      </c>
      <c r="H20" s="146"/>
    </row>
    <row r="21" spans="1:10">
      <c r="A21" s="207"/>
      <c r="B21" s="93" t="s">
        <v>49</v>
      </c>
      <c r="C21" s="177">
        <v>30.014633790929999</v>
      </c>
      <c r="D21" s="177">
        <v>20.848800541999999</v>
      </c>
      <c r="E21" s="94">
        <f>D21/C21*100-100</f>
        <v>-30.537881330738685</v>
      </c>
      <c r="H21" s="145"/>
      <c r="I21" s="146"/>
      <c r="J21" s="142"/>
    </row>
    <row r="22" spans="1:10">
      <c r="C22" s="95"/>
      <c r="D22" s="95"/>
      <c r="E22" s="96"/>
      <c r="H22" s="146"/>
      <c r="I22" s="148"/>
      <c r="J22" s="143"/>
    </row>
    <row r="23" spans="1:10">
      <c r="B23" s="86" t="s">
        <v>106</v>
      </c>
      <c r="C23" s="97"/>
      <c r="D23" s="97"/>
      <c r="E23" s="27" t="s">
        <v>48</v>
      </c>
      <c r="H23" s="146"/>
    </row>
    <row r="24" spans="1:10">
      <c r="A24" s="204" t="s">
        <v>133</v>
      </c>
      <c r="B24" s="141" t="s">
        <v>119</v>
      </c>
      <c r="C24" s="69" t="s">
        <v>90</v>
      </c>
      <c r="D24" s="87" t="s">
        <v>4</v>
      </c>
      <c r="E24" s="98" t="s">
        <v>91</v>
      </c>
      <c r="H24" s="146"/>
    </row>
    <row r="25" spans="1:10">
      <c r="A25" s="205"/>
      <c r="B25" s="99"/>
      <c r="C25" s="176" t="s">
        <v>125</v>
      </c>
      <c r="D25" s="176" t="s">
        <v>125</v>
      </c>
      <c r="E25" s="100"/>
      <c r="H25" s="147"/>
      <c r="I25" s="146"/>
      <c r="J25" s="142"/>
    </row>
    <row r="26" spans="1:10">
      <c r="A26" s="206">
        <v>1</v>
      </c>
      <c r="B26" s="172" t="s">
        <v>92</v>
      </c>
      <c r="C26" s="101">
        <v>168.51673379350001</v>
      </c>
      <c r="D26" s="183">
        <v>95.318283636999993</v>
      </c>
      <c r="E26" s="175">
        <f t="shared" ref="E26:E40" si="1">+D26/C26*100-100</f>
        <v>-43.436902976173997</v>
      </c>
      <c r="G26" s="146"/>
      <c r="H26" s="146"/>
      <c r="I26" s="142"/>
      <c r="J26" s="142"/>
    </row>
    <row r="27" spans="1:10">
      <c r="A27" s="206">
        <v>2</v>
      </c>
      <c r="B27" s="172" t="s">
        <v>99</v>
      </c>
      <c r="C27" s="102">
        <v>32.966488024999997</v>
      </c>
      <c r="D27" s="184">
        <v>26.570968116</v>
      </c>
      <c r="E27" s="175">
        <f t="shared" si="1"/>
        <v>-19.400064405252934</v>
      </c>
      <c r="G27" s="146"/>
      <c r="H27" s="146"/>
      <c r="I27" s="142"/>
    </row>
    <row r="28" spans="1:10">
      <c r="A28" s="206">
        <v>3</v>
      </c>
      <c r="B28" s="172" t="s">
        <v>107</v>
      </c>
      <c r="C28" s="102">
        <v>13.674507824999999</v>
      </c>
      <c r="D28" s="184">
        <v>4.8779342339999996</v>
      </c>
      <c r="E28" s="175">
        <f t="shared" si="1"/>
        <v>-64.328264706667795</v>
      </c>
      <c r="G28" s="146"/>
      <c r="H28" s="146"/>
      <c r="I28" s="142"/>
      <c r="J28" s="142"/>
    </row>
    <row r="29" spans="1:10">
      <c r="A29" s="206">
        <v>4</v>
      </c>
      <c r="B29" s="172" t="s">
        <v>108</v>
      </c>
      <c r="C29" s="102">
        <v>4.5414377259999998</v>
      </c>
      <c r="D29" s="184">
        <v>2.9563974879999999</v>
      </c>
      <c r="E29" s="175">
        <f t="shared" si="1"/>
        <v>-34.901727902720111</v>
      </c>
      <c r="G29" s="146"/>
      <c r="H29" s="146"/>
      <c r="I29" s="142"/>
      <c r="J29" s="142"/>
    </row>
    <row r="30" spans="1:10">
      <c r="A30" s="206">
        <v>5</v>
      </c>
      <c r="B30" s="172" t="s">
        <v>100</v>
      </c>
      <c r="C30" s="102">
        <v>1.3146468609999999</v>
      </c>
      <c r="D30" s="184">
        <v>2.687287027</v>
      </c>
      <c r="E30" s="175">
        <f t="shared" si="1"/>
        <v>104.41132190859884</v>
      </c>
      <c r="G30" s="146"/>
      <c r="H30" s="146"/>
      <c r="I30" s="142"/>
      <c r="J30" s="142"/>
    </row>
    <row r="31" spans="1:10">
      <c r="A31" s="206">
        <v>6</v>
      </c>
      <c r="B31" s="172" t="s">
        <v>101</v>
      </c>
      <c r="C31" s="102">
        <v>0.23325416500000001</v>
      </c>
      <c r="D31" s="184">
        <v>2.4529029389999999</v>
      </c>
      <c r="E31" s="175">
        <f t="shared" si="1"/>
        <v>951.60091739412223</v>
      </c>
      <c r="G31" s="146"/>
      <c r="H31" s="146"/>
      <c r="I31" s="142"/>
      <c r="J31" s="142"/>
    </row>
    <row r="32" spans="1:10">
      <c r="A32" s="206">
        <v>7</v>
      </c>
      <c r="B32" s="172" t="s">
        <v>110</v>
      </c>
      <c r="C32" s="102">
        <v>4.0815999620000003</v>
      </c>
      <c r="D32" s="184">
        <v>2.4074737399999999</v>
      </c>
      <c r="E32" s="175">
        <f t="shared" si="1"/>
        <v>-41.016420952230504</v>
      </c>
      <c r="G32" s="146"/>
      <c r="H32" s="146"/>
      <c r="I32" s="142"/>
    </row>
    <row r="33" spans="1:9">
      <c r="A33" s="206">
        <v>8</v>
      </c>
      <c r="B33" s="172" t="s">
        <v>109</v>
      </c>
      <c r="C33" s="102">
        <v>4.3302093590000004</v>
      </c>
      <c r="D33" s="184">
        <v>2.3048230269999999</v>
      </c>
      <c r="E33" s="175">
        <f t="shared" si="1"/>
        <v>-46.773404334143656</v>
      </c>
      <c r="G33" s="146"/>
      <c r="H33" s="146"/>
      <c r="I33" s="142"/>
    </row>
    <row r="34" spans="1:9">
      <c r="A34" s="206">
        <v>9</v>
      </c>
      <c r="B34" s="172" t="s">
        <v>93</v>
      </c>
      <c r="C34" s="102">
        <v>2.1584709200000001</v>
      </c>
      <c r="D34" s="184">
        <v>1.59310361</v>
      </c>
      <c r="E34" s="175">
        <f t="shared" si="1"/>
        <v>-26.192954686644569</v>
      </c>
      <c r="G34" s="146"/>
      <c r="H34" s="146"/>
      <c r="I34" s="142"/>
    </row>
    <row r="35" spans="1:9">
      <c r="A35" s="206">
        <v>10</v>
      </c>
      <c r="B35" s="172" t="s">
        <v>96</v>
      </c>
      <c r="C35" s="102">
        <v>2.057002019</v>
      </c>
      <c r="D35" s="184">
        <v>1.572762488</v>
      </c>
      <c r="E35" s="175">
        <f t="shared" si="1"/>
        <v>-23.541033335271607</v>
      </c>
      <c r="G35" s="146"/>
      <c r="H35" s="146"/>
      <c r="I35" s="142"/>
    </row>
    <row r="36" spans="1:9">
      <c r="A36" s="206">
        <v>11</v>
      </c>
      <c r="B36" s="172" t="s">
        <v>111</v>
      </c>
      <c r="C36" s="102">
        <v>1.372717739</v>
      </c>
      <c r="D36" s="184">
        <v>1.517256757</v>
      </c>
      <c r="E36" s="175">
        <f t="shared" si="1"/>
        <v>10.529405564853704</v>
      </c>
      <c r="G36" s="146"/>
      <c r="H36" s="146"/>
      <c r="I36" s="142"/>
    </row>
    <row r="37" spans="1:9">
      <c r="A37" s="206">
        <v>12</v>
      </c>
      <c r="B37" s="172" t="s">
        <v>112</v>
      </c>
      <c r="C37" s="102">
        <v>2.4257434939999998</v>
      </c>
      <c r="D37" s="184">
        <v>1.493144794</v>
      </c>
      <c r="E37" s="175">
        <f t="shared" si="1"/>
        <v>-38.445891014724076</v>
      </c>
      <c r="G37" s="146"/>
      <c r="H37" s="146"/>
      <c r="I37" s="142"/>
    </row>
    <row r="38" spans="1:9">
      <c r="A38" s="206">
        <v>13</v>
      </c>
      <c r="B38" s="172" t="s">
        <v>113</v>
      </c>
      <c r="C38" s="102">
        <v>1.909984693</v>
      </c>
      <c r="D38" s="184">
        <v>1.471789478</v>
      </c>
      <c r="E38" s="175">
        <f t="shared" si="1"/>
        <v>-22.942341716452702</v>
      </c>
      <c r="G38" s="146"/>
      <c r="H38" s="146"/>
      <c r="I38" s="142"/>
    </row>
    <row r="39" spans="1:9">
      <c r="A39" s="206">
        <v>14</v>
      </c>
      <c r="B39" s="172" t="s">
        <v>126</v>
      </c>
      <c r="C39" s="102">
        <v>2.3333569569999999</v>
      </c>
      <c r="D39" s="184">
        <v>1.4138697950000001</v>
      </c>
      <c r="E39" s="175">
        <f t="shared" si="1"/>
        <v>-39.406193691949539</v>
      </c>
      <c r="G39" s="146"/>
      <c r="H39" s="146"/>
      <c r="I39" s="142"/>
    </row>
    <row r="40" spans="1:9">
      <c r="A40" s="206">
        <v>15</v>
      </c>
      <c r="B40" s="181" t="s">
        <v>45</v>
      </c>
      <c r="C40" s="92">
        <f>C41-SUM(C26:C39)</f>
        <v>18.605330581139981</v>
      </c>
      <c r="D40" s="180">
        <f>D41-SUM(D26:D39)</f>
        <v>11.98797764599999</v>
      </c>
      <c r="E40" s="175">
        <f t="shared" si="1"/>
        <v>-35.566973165464361</v>
      </c>
      <c r="G40" s="146"/>
    </row>
    <row r="41" spans="1:9" s="104" customFormat="1">
      <c r="A41" s="207"/>
      <c r="B41" s="93" t="s">
        <v>50</v>
      </c>
      <c r="C41" s="182">
        <v>260.52148411964004</v>
      </c>
      <c r="D41" s="182">
        <v>160.62597477599999</v>
      </c>
      <c r="E41" s="103">
        <f>D41/C41*100-100</f>
        <v>-38.344441987657632</v>
      </c>
      <c r="G41" s="147"/>
      <c r="H41" s="146"/>
      <c r="I41" s="142"/>
    </row>
    <row r="42" spans="1:9">
      <c r="C42" s="105"/>
      <c r="D42" s="105"/>
      <c r="E42" s="96"/>
      <c r="G42" s="147"/>
      <c r="H42" s="146"/>
      <c r="I42" s="142"/>
    </row>
    <row r="43" spans="1:9">
      <c r="C43" s="144"/>
      <c r="D43" s="144"/>
      <c r="G43" s="147"/>
    </row>
    <row r="44" spans="1:9">
      <c r="H44" s="148"/>
      <c r="I44" s="143"/>
    </row>
    <row r="46" spans="1:9">
      <c r="H46" s="146"/>
      <c r="I46" s="142"/>
    </row>
    <row r="47" spans="1:9">
      <c r="H47" s="146"/>
      <c r="I47" s="142"/>
    </row>
    <row r="48" spans="1:9">
      <c r="H48" s="146"/>
      <c r="I48" s="142"/>
    </row>
    <row r="49" spans="8:9">
      <c r="H49" s="146"/>
      <c r="I49" s="142"/>
    </row>
    <row r="50" spans="8:9">
      <c r="H50" s="146"/>
      <c r="I50" s="142"/>
    </row>
    <row r="51" spans="8:9">
      <c r="H51" s="146"/>
      <c r="I51" s="142"/>
    </row>
    <row r="52" spans="8:9">
      <c r="H52" s="146"/>
      <c r="I52" s="142"/>
    </row>
  </sheetData>
  <sortState ref="G26:H43">
    <sortCondition descending="1" ref="H26"/>
  </sortState>
  <mergeCells count="2">
    <mergeCell ref="B1:E1"/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G1"/>
    </sheetView>
  </sheetViews>
  <sheetFormatPr defaultRowHeight="15.75"/>
  <cols>
    <col min="1" max="1" width="4.5703125" style="135" bestFit="1" customWidth="1"/>
    <col min="2" max="2" width="34.85546875" style="135" bestFit="1" customWidth="1"/>
    <col min="3" max="3" width="15.42578125" style="135" customWidth="1"/>
    <col min="4" max="4" width="12.85546875" style="135" customWidth="1"/>
    <col min="5" max="5" width="15.28515625" style="135" customWidth="1"/>
    <col min="6" max="6" width="14.42578125" style="135" customWidth="1"/>
    <col min="7" max="7" width="11.28515625" style="135" bestFit="1" customWidth="1"/>
    <col min="8" max="8" width="10.140625" style="135" bestFit="1" customWidth="1"/>
    <col min="9" max="16384" width="9.140625" style="135"/>
  </cols>
  <sheetData>
    <row r="1" spans="1:11" ht="18.75">
      <c r="A1" s="198" t="s">
        <v>114</v>
      </c>
      <c r="B1" s="198"/>
      <c r="C1" s="198"/>
      <c r="D1" s="198"/>
      <c r="E1" s="198"/>
      <c r="F1" s="198"/>
      <c r="G1" s="198"/>
    </row>
    <row r="2" spans="1:11" ht="18.75">
      <c r="A2" s="198" t="s">
        <v>120</v>
      </c>
      <c r="B2" s="198"/>
      <c r="C2" s="198"/>
      <c r="D2" s="198"/>
      <c r="E2" s="198"/>
      <c r="F2" s="198"/>
      <c r="G2" s="198"/>
    </row>
    <row r="3" spans="1:11">
      <c r="A3" s="136"/>
      <c r="B3" s="137"/>
      <c r="C3" s="140" t="s">
        <v>87</v>
      </c>
      <c r="D3" s="137"/>
      <c r="E3" s="137"/>
      <c r="F3" s="137"/>
    </row>
    <row r="4" spans="1:11">
      <c r="G4" s="138" t="s">
        <v>2</v>
      </c>
    </row>
    <row r="5" spans="1:11">
      <c r="A5" s="118"/>
      <c r="B5" s="119"/>
      <c r="C5" s="200" t="s">
        <v>90</v>
      </c>
      <c r="D5" s="201"/>
      <c r="E5" s="200" t="s">
        <v>4</v>
      </c>
      <c r="F5" s="201"/>
      <c r="G5" s="29" t="s">
        <v>5</v>
      </c>
    </row>
    <row r="6" spans="1:11">
      <c r="A6" s="120" t="s">
        <v>6</v>
      </c>
      <c r="B6" s="121" t="s">
        <v>7</v>
      </c>
      <c r="C6" s="202" t="s">
        <v>132</v>
      </c>
      <c r="D6" s="203"/>
      <c r="E6" s="202" t="s">
        <v>132</v>
      </c>
      <c r="F6" s="203"/>
      <c r="G6" s="122" t="s">
        <v>10</v>
      </c>
    </row>
    <row r="7" spans="1:11">
      <c r="A7" s="123"/>
      <c r="B7" s="124"/>
      <c r="C7" s="125" t="s">
        <v>115</v>
      </c>
      <c r="D7" s="126" t="s">
        <v>12</v>
      </c>
      <c r="E7" s="125" t="s">
        <v>115</v>
      </c>
      <c r="F7" s="126" t="s">
        <v>12</v>
      </c>
      <c r="G7" s="47"/>
    </row>
    <row r="8" spans="1:11">
      <c r="A8" s="127">
        <v>1</v>
      </c>
      <c r="B8" s="128" t="s">
        <v>19</v>
      </c>
      <c r="C8" s="152">
        <v>5651750</v>
      </c>
      <c r="D8" s="153">
        <v>686895</v>
      </c>
      <c r="E8" s="154">
        <v>1096150</v>
      </c>
      <c r="F8" s="153">
        <v>170046</v>
      </c>
      <c r="G8" s="106">
        <f t="shared" ref="G8:G20" si="0">F8*100/D8-100</f>
        <v>-75.244251304784569</v>
      </c>
      <c r="H8" s="151"/>
      <c r="I8" s="151"/>
      <c r="J8" s="151"/>
      <c r="K8" s="151"/>
    </row>
    <row r="9" spans="1:11">
      <c r="A9" s="129">
        <v>2</v>
      </c>
      <c r="B9" s="130" t="s">
        <v>21</v>
      </c>
      <c r="C9" s="155">
        <v>660290</v>
      </c>
      <c r="D9" s="74">
        <v>683549</v>
      </c>
      <c r="E9" s="156">
        <v>906853</v>
      </c>
      <c r="F9" s="74">
        <v>1310532</v>
      </c>
      <c r="G9" s="106">
        <f t="shared" si="0"/>
        <v>91.724660558350621</v>
      </c>
      <c r="H9" s="151"/>
      <c r="I9" s="151"/>
      <c r="J9" s="151"/>
      <c r="K9" s="151"/>
    </row>
    <row r="10" spans="1:11">
      <c r="A10" s="129">
        <v>3</v>
      </c>
      <c r="B10" s="131" t="s">
        <v>22</v>
      </c>
      <c r="C10" s="107">
        <v>4652781</v>
      </c>
      <c r="D10" s="108">
        <v>831801</v>
      </c>
      <c r="E10" s="109">
        <v>4609323</v>
      </c>
      <c r="F10" s="157">
        <v>776541</v>
      </c>
      <c r="G10" s="106">
        <f t="shared" si="0"/>
        <v>-6.6434159131811583</v>
      </c>
      <c r="H10" s="151"/>
      <c r="I10" s="151"/>
      <c r="J10" s="151"/>
      <c r="K10" s="151"/>
    </row>
    <row r="11" spans="1:11">
      <c r="A11" s="129">
        <v>4</v>
      </c>
      <c r="B11" s="132" t="s">
        <v>23</v>
      </c>
      <c r="C11" s="158">
        <v>8309687</v>
      </c>
      <c r="D11" s="159">
        <v>144895</v>
      </c>
      <c r="E11" s="110">
        <v>8926830</v>
      </c>
      <c r="F11" s="157">
        <v>159556</v>
      </c>
      <c r="G11" s="106">
        <f t="shared" si="0"/>
        <v>10.118361572172958</v>
      </c>
      <c r="H11" s="151"/>
      <c r="I11" s="151"/>
      <c r="J11" s="151"/>
      <c r="K11" s="151"/>
    </row>
    <row r="12" spans="1:11">
      <c r="A12" s="129">
        <v>5</v>
      </c>
      <c r="B12" s="132" t="s">
        <v>25</v>
      </c>
      <c r="C12" s="107"/>
      <c r="D12" s="111">
        <v>294390</v>
      </c>
      <c r="E12" s="109"/>
      <c r="F12" s="157">
        <v>104556</v>
      </c>
      <c r="G12" s="106">
        <f t="shared" si="0"/>
        <v>-64.483847956792005</v>
      </c>
      <c r="H12" s="151"/>
      <c r="I12" s="151"/>
      <c r="J12" s="151"/>
      <c r="K12" s="151"/>
    </row>
    <row r="13" spans="1:11">
      <c r="A13" s="129">
        <v>6</v>
      </c>
      <c r="B13" s="132" t="s">
        <v>26</v>
      </c>
      <c r="C13" s="112">
        <v>1574153</v>
      </c>
      <c r="D13" s="111">
        <v>919364</v>
      </c>
      <c r="E13" s="110">
        <v>86822</v>
      </c>
      <c r="F13" s="157">
        <v>74564</v>
      </c>
      <c r="G13" s="106">
        <f t="shared" si="0"/>
        <v>-91.889610643879905</v>
      </c>
      <c r="H13" s="151"/>
      <c r="I13" s="151"/>
      <c r="J13" s="151"/>
      <c r="K13" s="151"/>
    </row>
    <row r="14" spans="1:11">
      <c r="A14" s="129">
        <v>7</v>
      </c>
      <c r="B14" s="132" t="s">
        <v>27</v>
      </c>
      <c r="C14" s="107">
        <v>9464</v>
      </c>
      <c r="D14" s="108">
        <v>67478</v>
      </c>
      <c r="E14" s="109">
        <v>7371</v>
      </c>
      <c r="F14" s="157">
        <v>64301</v>
      </c>
      <c r="G14" s="106">
        <f t="shared" si="0"/>
        <v>-4.7082011914994553</v>
      </c>
      <c r="H14" s="151"/>
      <c r="I14" s="151"/>
      <c r="J14" s="151"/>
      <c r="K14" s="151"/>
    </row>
    <row r="15" spans="1:11">
      <c r="A15" s="129">
        <v>8</v>
      </c>
      <c r="B15" s="132" t="s">
        <v>33</v>
      </c>
      <c r="C15" s="107"/>
      <c r="D15" s="74">
        <v>1045827</v>
      </c>
      <c r="E15" s="156"/>
      <c r="F15" s="160">
        <v>1062917</v>
      </c>
      <c r="G15" s="106">
        <f t="shared" si="0"/>
        <v>1.6341134814840359</v>
      </c>
      <c r="H15" s="151"/>
      <c r="I15" s="151"/>
      <c r="J15" s="151"/>
      <c r="K15" s="151"/>
    </row>
    <row r="16" spans="1:11">
      <c r="A16" s="129">
        <v>9</v>
      </c>
      <c r="B16" s="132" t="s">
        <v>39</v>
      </c>
      <c r="C16" s="107"/>
      <c r="D16" s="74">
        <v>238399</v>
      </c>
      <c r="E16" s="109"/>
      <c r="F16" s="74">
        <v>238542</v>
      </c>
      <c r="G16" s="106">
        <f t="shared" si="0"/>
        <v>5.9983473085040373E-2</v>
      </c>
      <c r="H16" s="151"/>
      <c r="I16" s="151"/>
      <c r="J16" s="151"/>
      <c r="K16" s="151"/>
    </row>
    <row r="17" spans="1:11">
      <c r="A17" s="129">
        <v>10</v>
      </c>
      <c r="B17" s="132" t="s">
        <v>40</v>
      </c>
      <c r="C17" s="107"/>
      <c r="D17" s="74">
        <v>60317</v>
      </c>
      <c r="E17" s="109"/>
      <c r="F17" s="157">
        <v>33153</v>
      </c>
      <c r="G17" s="106">
        <f t="shared" si="0"/>
        <v>-45.035396322761407</v>
      </c>
      <c r="H17" s="151"/>
      <c r="I17" s="151"/>
      <c r="J17" s="151"/>
      <c r="K17" s="151"/>
    </row>
    <row r="18" spans="1:11">
      <c r="A18" s="129">
        <v>11</v>
      </c>
      <c r="B18" s="132" t="s">
        <v>42</v>
      </c>
      <c r="C18" s="107"/>
      <c r="D18" s="74">
        <v>4069286</v>
      </c>
      <c r="E18" s="156"/>
      <c r="F18" s="74">
        <v>1610743</v>
      </c>
      <c r="G18" s="106">
        <f t="shared" si="0"/>
        <v>-60.417060879967643</v>
      </c>
      <c r="H18" s="151"/>
      <c r="I18" s="151"/>
      <c r="J18" s="151"/>
      <c r="K18" s="151"/>
    </row>
    <row r="19" spans="1:11">
      <c r="A19" s="129">
        <v>12</v>
      </c>
      <c r="B19" s="132" t="s">
        <v>116</v>
      </c>
      <c r="C19" s="107">
        <v>2000</v>
      </c>
      <c r="D19" s="108">
        <v>390</v>
      </c>
      <c r="E19" s="139"/>
      <c r="F19" s="161">
        <v>0</v>
      </c>
      <c r="G19" s="113" t="s">
        <v>117</v>
      </c>
      <c r="H19" s="151"/>
      <c r="I19" s="151"/>
      <c r="J19" s="151"/>
      <c r="K19" s="151"/>
    </row>
    <row r="20" spans="1:11">
      <c r="A20" s="133">
        <v>13</v>
      </c>
      <c r="B20" s="134" t="s">
        <v>118</v>
      </c>
      <c r="C20" s="114"/>
      <c r="D20" s="115">
        <v>276563</v>
      </c>
      <c r="E20" s="116"/>
      <c r="F20" s="162">
        <v>300004</v>
      </c>
      <c r="G20" s="117">
        <f t="shared" si="0"/>
        <v>8.4758264843814999</v>
      </c>
      <c r="H20" s="151"/>
      <c r="I20" s="151"/>
      <c r="J20" s="151"/>
      <c r="K20" s="151"/>
    </row>
  </sheetData>
  <mergeCells count="6">
    <mergeCell ref="A1:G1"/>
    <mergeCell ref="A2:G2"/>
    <mergeCell ref="C5:D5"/>
    <mergeCell ref="E5:F5"/>
    <mergeCell ref="C6:D6"/>
    <mergeCell ref="E6:F6"/>
  </mergeCells>
  <pageMargins left="1.03" right="0.7" top="1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composition</vt:lpstr>
      <vt:lpstr>export</vt:lpstr>
      <vt:lpstr>import</vt:lpstr>
      <vt:lpstr>partners</vt:lpstr>
      <vt:lpstr>NTIS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2015-12-10T06:30:15Z</dcterms:modified>
</cp:coreProperties>
</file>